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al\Desktop\CALCULADORA VACACIONES\"/>
    </mc:Choice>
  </mc:AlternateContent>
  <xr:revisionPtr revIDLastSave="0" documentId="13_ncr:1_{58137B4C-18E4-4FB3-9780-4C4F3336210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calendario" sheetId="7" r:id="rId1"/>
    <sheet name="datos" sheetId="1" r:id="rId2"/>
    <sheet name="VACACIONES" sheetId="3" r:id="rId3"/>
    <sheet name="COMITÉ EMPRESA" sheetId="4" r:id="rId4"/>
  </sheets>
  <definedNames>
    <definedName name="_xlnm.Print_Area" localSheetId="3">'COMITÉ EMPRESA'!$A$1:$N$32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8" i="3" l="1"/>
  <c r="A24" i="4"/>
  <c r="H24" i="4"/>
  <c r="A24" i="3"/>
  <c r="A23" i="3"/>
  <c r="I8" i="4"/>
  <c r="J8" i="4"/>
  <c r="K8" i="4"/>
  <c r="I10" i="4"/>
  <c r="J10" i="4"/>
  <c r="K10" i="4"/>
  <c r="I11" i="4"/>
  <c r="J11" i="4"/>
  <c r="K11" i="4"/>
  <c r="I12" i="4"/>
  <c r="J12" i="4"/>
  <c r="K12" i="4"/>
  <c r="I13" i="4"/>
  <c r="J13" i="4"/>
  <c r="K13" i="4"/>
  <c r="I14" i="4"/>
  <c r="J14" i="4"/>
  <c r="K14" i="4"/>
  <c r="I15" i="4"/>
  <c r="J15" i="4"/>
  <c r="K15" i="4"/>
  <c r="I17" i="4"/>
  <c r="J17" i="4"/>
  <c r="K17" i="4"/>
  <c r="I18" i="4"/>
  <c r="J18" i="4"/>
  <c r="K18" i="4"/>
  <c r="I19" i="4"/>
  <c r="J19" i="4"/>
  <c r="K19" i="4"/>
  <c r="B8" i="4"/>
  <c r="P20" i="3"/>
  <c r="J18" i="3" s="1"/>
  <c r="N20" i="3"/>
  <c r="I18" i="3" s="1"/>
  <c r="O4" i="3"/>
  <c r="H2" i="4" s="1"/>
  <c r="M4" i="3"/>
  <c r="C27" i="3" s="1"/>
  <c r="A9" i="4"/>
  <c r="H9" i="4" s="1"/>
  <c r="A10" i="4"/>
  <c r="H10" i="4" s="1"/>
  <c r="A11" i="4"/>
  <c r="H11" i="4" s="1"/>
  <c r="A12" i="4"/>
  <c r="H12" i="4" s="1"/>
  <c r="A13" i="4"/>
  <c r="H13" i="4" s="1"/>
  <c r="A14" i="4"/>
  <c r="H14" i="4" s="1"/>
  <c r="A15" i="4"/>
  <c r="H15" i="4" s="1"/>
  <c r="A16" i="4"/>
  <c r="H16" i="4" s="1"/>
  <c r="A17" i="4"/>
  <c r="H17" i="4" s="1"/>
  <c r="A18" i="4"/>
  <c r="H18" i="4" s="1"/>
  <c r="A19" i="4"/>
  <c r="H19" i="4" s="1"/>
  <c r="A8" i="4"/>
  <c r="H8" i="4" s="1"/>
  <c r="A22" i="4"/>
  <c r="H22" i="4" s="1"/>
  <c r="F9" i="4"/>
  <c r="F10" i="4"/>
  <c r="F11" i="4"/>
  <c r="F12" i="4"/>
  <c r="F13" i="4"/>
  <c r="F14" i="4"/>
  <c r="F15" i="4"/>
  <c r="F16" i="4"/>
  <c r="F17" i="4"/>
  <c r="F18" i="4"/>
  <c r="F19" i="4"/>
  <c r="F8" i="4"/>
  <c r="M164" i="1"/>
  <c r="F4" i="3"/>
  <c r="J4" i="3"/>
  <c r="I4" i="3"/>
  <c r="A14" i="1"/>
  <c r="A13" i="1"/>
  <c r="D28" i="3"/>
  <c r="C28" i="3"/>
  <c r="B2" i="3"/>
  <c r="B3" i="4" s="1"/>
  <c r="I3" i="4" s="1"/>
  <c r="A2" i="1"/>
  <c r="H24" i="3"/>
  <c r="G24" i="3"/>
  <c r="F24" i="3"/>
  <c r="D15" i="1"/>
  <c r="C9" i="1" s="1"/>
  <c r="F23" i="3"/>
  <c r="G23" i="3"/>
  <c r="H23" i="3"/>
  <c r="C23" i="3"/>
  <c r="D23" i="3"/>
  <c r="C24" i="3"/>
  <c r="D24" i="3"/>
  <c r="B23" i="3"/>
  <c r="B24" i="3"/>
  <c r="B11" i="3"/>
  <c r="B13" i="4" s="1"/>
  <c r="B15" i="1"/>
  <c r="C21" i="1" s="1"/>
  <c r="H156" i="1"/>
  <c r="B17" i="3" s="1"/>
  <c r="B19" i="4" s="1"/>
  <c r="H145" i="1"/>
  <c r="H134" i="1"/>
  <c r="H123" i="1"/>
  <c r="H112" i="1"/>
  <c r="H101" i="1"/>
  <c r="B13" i="3" s="1"/>
  <c r="B15" i="4" s="1"/>
  <c r="H90" i="1"/>
  <c r="H79" i="1"/>
  <c r="H68" i="1"/>
  <c r="B10" i="3" s="1"/>
  <c r="B12" i="4" s="1"/>
  <c r="H57" i="1"/>
  <c r="B9" i="3" s="1"/>
  <c r="B11" i="4" s="1"/>
  <c r="H46" i="1"/>
  <c r="H35" i="1"/>
  <c r="B7" i="3" s="1"/>
  <c r="B9" i="4" s="1"/>
  <c r="I9" i="4" s="1"/>
  <c r="H24" i="1"/>
  <c r="B6" i="3" s="1"/>
  <c r="H6" i="1"/>
  <c r="C17" i="1" s="1"/>
  <c r="C27" i="1" s="1"/>
  <c r="C38" i="1" s="1"/>
  <c r="C49" i="1" s="1"/>
  <c r="C60" i="1" s="1"/>
  <c r="C71" i="1" s="1"/>
  <c r="C82" i="1" s="1"/>
  <c r="C93" i="1" s="1"/>
  <c r="C104" i="1" s="1"/>
  <c r="C115" i="1" s="1"/>
  <c r="C126" i="1" s="1"/>
  <c r="C137" i="1" s="1"/>
  <c r="C148" i="1" s="1"/>
  <c r="C159" i="1" s="1"/>
  <c r="B14" i="3" l="1"/>
  <c r="B16" i="4" s="1"/>
  <c r="I16" i="4" s="1"/>
  <c r="I19" i="3"/>
  <c r="D27" i="3"/>
  <c r="F28" i="3"/>
  <c r="M6" i="3"/>
  <c r="O6" i="3"/>
  <c r="A2" i="4"/>
  <c r="Q5" i="3"/>
  <c r="C7" i="1"/>
  <c r="B15" i="3"/>
  <c r="B17" i="4" s="1"/>
  <c r="I25" i="3"/>
  <c r="B8" i="3"/>
  <c r="B10" i="4" s="1"/>
  <c r="B12" i="3"/>
  <c r="B14" i="4" s="1"/>
  <c r="B16" i="3"/>
  <c r="B18" i="4" s="1"/>
  <c r="F8" i="3"/>
  <c r="F6" i="3"/>
  <c r="K52" i="7"/>
  <c r="K84" i="7" s="1"/>
  <c r="K53" i="7"/>
  <c r="K85" i="7" s="1"/>
  <c r="K54" i="7"/>
  <c r="K86" i="7" s="1"/>
  <c r="K55" i="7"/>
  <c r="K87" i="7" s="1"/>
  <c r="J56" i="7"/>
  <c r="J88" i="7" s="1"/>
  <c r="J57" i="7"/>
  <c r="J89" i="7" s="1"/>
  <c r="J58" i="7"/>
  <c r="J90" i="7" s="1"/>
  <c r="J59" i="7"/>
  <c r="J91" i="7" s="1"/>
  <c r="J60" i="7"/>
  <c r="J92" i="7" s="1"/>
  <c r="J61" i="7"/>
  <c r="J93" i="7" s="1"/>
  <c r="J62" i="7"/>
  <c r="J94" i="7" s="1"/>
  <c r="J63" i="7"/>
  <c r="J95" i="7" s="1"/>
  <c r="J64" i="7"/>
  <c r="J96" i="7" s="1"/>
  <c r="J65" i="7"/>
  <c r="J97" i="7" s="1"/>
  <c r="J66" i="7"/>
  <c r="J98" i="7" s="1"/>
  <c r="J67" i="7"/>
  <c r="J99" i="7" s="1"/>
  <c r="J68" i="7"/>
  <c r="J100" i="7" s="1"/>
  <c r="J69" i="7"/>
  <c r="J101" i="7" s="1"/>
  <c r="J70" i="7"/>
  <c r="J102" i="7" s="1"/>
  <c r="J71" i="7"/>
  <c r="J103" i="7" s="1"/>
  <c r="J72" i="7"/>
  <c r="J104" i="7" s="1"/>
  <c r="J73" i="7"/>
  <c r="J105" i="7" s="1"/>
  <c r="J74" i="7"/>
  <c r="J106" i="7" s="1"/>
  <c r="J75" i="7"/>
  <c r="J107" i="7" s="1"/>
  <c r="J76" i="7"/>
  <c r="J108" i="7" s="1"/>
  <c r="J77" i="7"/>
  <c r="J109" i="7" s="1"/>
  <c r="J78" i="7"/>
  <c r="J110" i="7" s="1"/>
  <c r="J79" i="7"/>
  <c r="J111" i="7" s="1"/>
  <c r="J80" i="7"/>
  <c r="J112" i="7" s="1"/>
  <c r="J81" i="7"/>
  <c r="J113" i="7" s="1"/>
  <c r="J82" i="7"/>
  <c r="J114" i="7" s="1"/>
  <c r="Y4" i="7"/>
  <c r="Y5" i="7"/>
  <c r="Y6" i="7"/>
  <c r="Y7" i="7"/>
  <c r="Y8" i="7"/>
  <c r="Y9" i="7"/>
  <c r="Y10" i="7"/>
  <c r="Y11" i="7"/>
  <c r="Y12" i="7"/>
  <c r="P5" i="7"/>
  <c r="Q5" i="7"/>
  <c r="R5" i="7"/>
  <c r="S5" i="7"/>
  <c r="T5" i="7"/>
  <c r="U5" i="7"/>
  <c r="V5" i="7"/>
  <c r="W5" i="7"/>
  <c r="X5" i="7"/>
  <c r="Z5" i="7"/>
  <c r="AA5" i="7"/>
  <c r="AB5" i="7"/>
  <c r="P6" i="7"/>
  <c r="Q6" i="7"/>
  <c r="R6" i="7"/>
  <c r="S6" i="7"/>
  <c r="T6" i="7"/>
  <c r="U6" i="7"/>
  <c r="V6" i="7"/>
  <c r="W6" i="7"/>
  <c r="X6" i="7"/>
  <c r="Z6" i="7"/>
  <c r="AA6" i="7"/>
  <c r="AB6" i="7"/>
  <c r="P7" i="7"/>
  <c r="Q7" i="7"/>
  <c r="R7" i="7"/>
  <c r="S7" i="7"/>
  <c r="T7" i="7"/>
  <c r="U7" i="7"/>
  <c r="V7" i="7"/>
  <c r="W7" i="7"/>
  <c r="X7" i="7"/>
  <c r="Z7" i="7"/>
  <c r="AA7" i="7"/>
  <c r="AB7" i="7"/>
  <c r="P8" i="7"/>
  <c r="Q8" i="7"/>
  <c r="R8" i="7"/>
  <c r="S8" i="7"/>
  <c r="T8" i="7"/>
  <c r="U8" i="7"/>
  <c r="V8" i="7"/>
  <c r="W8" i="7"/>
  <c r="X8" i="7"/>
  <c r="Z8" i="7"/>
  <c r="AA8" i="7"/>
  <c r="AB8" i="7"/>
  <c r="P9" i="7"/>
  <c r="Q9" i="7"/>
  <c r="R9" i="7"/>
  <c r="S9" i="7"/>
  <c r="T9" i="7"/>
  <c r="U9" i="7"/>
  <c r="V9" i="7"/>
  <c r="W9" i="7"/>
  <c r="X9" i="7"/>
  <c r="Z9" i="7"/>
  <c r="AA9" i="7"/>
  <c r="AB9" i="7"/>
  <c r="P10" i="7"/>
  <c r="Q10" i="7"/>
  <c r="R10" i="7"/>
  <c r="S10" i="7"/>
  <c r="T10" i="7"/>
  <c r="U10" i="7"/>
  <c r="V10" i="7"/>
  <c r="W10" i="7"/>
  <c r="X10" i="7"/>
  <c r="Z10" i="7"/>
  <c r="AA10" i="7"/>
  <c r="AB10" i="7"/>
  <c r="P11" i="7"/>
  <c r="Q11" i="7"/>
  <c r="R11" i="7"/>
  <c r="S11" i="7"/>
  <c r="T11" i="7"/>
  <c r="U11" i="7"/>
  <c r="V11" i="7"/>
  <c r="W11" i="7"/>
  <c r="X11" i="7"/>
  <c r="Z11" i="7"/>
  <c r="AA11" i="7"/>
  <c r="AB11" i="7"/>
  <c r="P12" i="7"/>
  <c r="Q12" i="7"/>
  <c r="R12" i="7"/>
  <c r="S12" i="7"/>
  <c r="T12" i="7"/>
  <c r="U12" i="7"/>
  <c r="V12" i="7"/>
  <c r="W12" i="7"/>
  <c r="X12" i="7"/>
  <c r="Z12" i="7"/>
  <c r="AA12" i="7"/>
  <c r="AB12" i="7"/>
  <c r="AA4" i="7"/>
  <c r="AB4" i="7"/>
  <c r="Q4" i="7"/>
  <c r="R4" i="7"/>
  <c r="S4" i="7"/>
  <c r="T4" i="7"/>
  <c r="U4" i="7"/>
  <c r="V4" i="7"/>
  <c r="W4" i="7"/>
  <c r="X4" i="7"/>
  <c r="Z4" i="7"/>
  <c r="P4" i="7"/>
  <c r="N20" i="7"/>
  <c r="N21" i="7"/>
  <c r="N22" i="7"/>
  <c r="N23" i="7"/>
  <c r="N24" i="7"/>
  <c r="N25" i="7"/>
  <c r="N57" i="7" s="1"/>
  <c r="N26" i="7"/>
  <c r="N27" i="7"/>
  <c r="N59" i="7" s="1"/>
  <c r="N91" i="7" s="1"/>
  <c r="N28" i="7"/>
  <c r="N29" i="7"/>
  <c r="N30" i="7"/>
  <c r="N31" i="7"/>
  <c r="N32" i="7"/>
  <c r="N33" i="7"/>
  <c r="N65" i="7" s="1"/>
  <c r="N34" i="7"/>
  <c r="N35" i="7"/>
  <c r="N67" i="7" s="1"/>
  <c r="N99" i="7" s="1"/>
  <c r="N36" i="7"/>
  <c r="N68" i="7" s="1"/>
  <c r="N37" i="7"/>
  <c r="N38" i="7"/>
  <c r="N39" i="7"/>
  <c r="N40" i="7"/>
  <c r="N41" i="7"/>
  <c r="N73" i="7" s="1"/>
  <c r="N42" i="7"/>
  <c r="N43" i="7"/>
  <c r="N75" i="7" s="1"/>
  <c r="N107" i="7" s="1"/>
  <c r="N44" i="7"/>
  <c r="N45" i="7"/>
  <c r="N46" i="7"/>
  <c r="N47" i="7"/>
  <c r="C20" i="7"/>
  <c r="D20" i="7"/>
  <c r="E20" i="7"/>
  <c r="F20" i="7"/>
  <c r="G20" i="7"/>
  <c r="H20" i="7"/>
  <c r="H52" i="7" s="1"/>
  <c r="I20" i="7"/>
  <c r="J20" i="7"/>
  <c r="J52" i="7" s="1"/>
  <c r="J84" i="7" s="1"/>
  <c r="L20" i="7"/>
  <c r="M20" i="7"/>
  <c r="M52" i="7" s="1"/>
  <c r="C21" i="7"/>
  <c r="D21" i="7"/>
  <c r="E21" i="7"/>
  <c r="F21" i="7"/>
  <c r="G21" i="7"/>
  <c r="H21" i="7"/>
  <c r="H53" i="7" s="1"/>
  <c r="H85" i="7" s="1"/>
  <c r="I21" i="7"/>
  <c r="I53" i="7" s="1"/>
  <c r="J21" i="7"/>
  <c r="J53" i="7" s="1"/>
  <c r="J85" i="7" s="1"/>
  <c r="L21" i="7"/>
  <c r="M21" i="7"/>
  <c r="C22" i="7"/>
  <c r="D22" i="7"/>
  <c r="E22" i="7"/>
  <c r="F22" i="7"/>
  <c r="F54" i="7" s="1"/>
  <c r="F86" i="7" s="1"/>
  <c r="G22" i="7"/>
  <c r="G54" i="7" s="1"/>
  <c r="H22" i="7"/>
  <c r="H54" i="7" s="1"/>
  <c r="I22" i="7"/>
  <c r="J22" i="7"/>
  <c r="J54" i="7" s="1"/>
  <c r="J86" i="7" s="1"/>
  <c r="L22" i="7"/>
  <c r="M22" i="7"/>
  <c r="C23" i="7"/>
  <c r="D23" i="7"/>
  <c r="D55" i="7" s="1"/>
  <c r="D87" i="7" s="1"/>
  <c r="E23" i="7"/>
  <c r="F23" i="7"/>
  <c r="G23" i="7"/>
  <c r="H23" i="7"/>
  <c r="H55" i="7" s="1"/>
  <c r="H87" i="7" s="1"/>
  <c r="I23" i="7"/>
  <c r="J23" i="7"/>
  <c r="J55" i="7" s="1"/>
  <c r="J87" i="7" s="1"/>
  <c r="L23" i="7"/>
  <c r="M23" i="7"/>
  <c r="M55" i="7" s="1"/>
  <c r="M87" i="7" s="1"/>
  <c r="C24" i="7"/>
  <c r="D24" i="7"/>
  <c r="D56" i="7" s="1"/>
  <c r="E24" i="7"/>
  <c r="F24" i="7"/>
  <c r="G24" i="7"/>
  <c r="H24" i="7"/>
  <c r="H56" i="7" s="1"/>
  <c r="I24" i="7"/>
  <c r="K24" i="7"/>
  <c r="K56" i="7" s="1"/>
  <c r="K88" i="7" s="1"/>
  <c r="L24" i="7"/>
  <c r="M24" i="7"/>
  <c r="M56" i="7" s="1"/>
  <c r="C25" i="7"/>
  <c r="D25" i="7"/>
  <c r="E25" i="7"/>
  <c r="E57" i="7" s="1"/>
  <c r="F25" i="7"/>
  <c r="G25" i="7"/>
  <c r="H25" i="7"/>
  <c r="H57" i="7" s="1"/>
  <c r="H89" i="7" s="1"/>
  <c r="I25" i="7"/>
  <c r="K25" i="7"/>
  <c r="K57" i="7" s="1"/>
  <c r="L25" i="7"/>
  <c r="M25" i="7"/>
  <c r="C26" i="7"/>
  <c r="D26" i="7"/>
  <c r="E26" i="7"/>
  <c r="F26" i="7"/>
  <c r="G26" i="7"/>
  <c r="H26" i="7"/>
  <c r="H58" i="7" s="1"/>
  <c r="I26" i="7"/>
  <c r="K26" i="7"/>
  <c r="K58" i="7" s="1"/>
  <c r="K90" i="7" s="1"/>
  <c r="L26" i="7"/>
  <c r="M26" i="7"/>
  <c r="C27" i="7"/>
  <c r="D27" i="7"/>
  <c r="D59" i="7" s="1"/>
  <c r="D91" i="7" s="1"/>
  <c r="E27" i="7"/>
  <c r="E59" i="7" s="1"/>
  <c r="F27" i="7"/>
  <c r="G27" i="7"/>
  <c r="G59" i="7" s="1"/>
  <c r="G91" i="7" s="1"/>
  <c r="H27" i="7"/>
  <c r="I27" i="7"/>
  <c r="K27" i="7"/>
  <c r="K59" i="7" s="1"/>
  <c r="L27" i="7"/>
  <c r="M27" i="7"/>
  <c r="M59" i="7" s="1"/>
  <c r="M91" i="7" s="1"/>
  <c r="C28" i="7"/>
  <c r="D28" i="7"/>
  <c r="D60" i="7" s="1"/>
  <c r="E28" i="7"/>
  <c r="F28" i="7"/>
  <c r="G28" i="7"/>
  <c r="H28" i="7"/>
  <c r="I28" i="7"/>
  <c r="K28" i="7"/>
  <c r="K60" i="7" s="1"/>
  <c r="K92" i="7" s="1"/>
  <c r="L28" i="7"/>
  <c r="M28" i="7"/>
  <c r="M60" i="7" s="1"/>
  <c r="C29" i="7"/>
  <c r="D29" i="7"/>
  <c r="E29" i="7"/>
  <c r="F29" i="7"/>
  <c r="G29" i="7"/>
  <c r="G61" i="7" s="1"/>
  <c r="G93" i="7" s="1"/>
  <c r="H29" i="7"/>
  <c r="I29" i="7"/>
  <c r="K29" i="7"/>
  <c r="K61" i="7" s="1"/>
  <c r="L29" i="7"/>
  <c r="M29" i="7"/>
  <c r="C30" i="7"/>
  <c r="D30" i="7"/>
  <c r="E30" i="7"/>
  <c r="F30" i="7"/>
  <c r="G30" i="7"/>
  <c r="H30" i="7"/>
  <c r="I30" i="7"/>
  <c r="K30" i="7"/>
  <c r="K62" i="7" s="1"/>
  <c r="K94" i="7" s="1"/>
  <c r="L30" i="7"/>
  <c r="M30" i="7"/>
  <c r="C31" i="7"/>
  <c r="D31" i="7"/>
  <c r="E31" i="7"/>
  <c r="F31" i="7"/>
  <c r="G31" i="7"/>
  <c r="H31" i="7"/>
  <c r="I31" i="7"/>
  <c r="K31" i="7"/>
  <c r="K63" i="7" s="1"/>
  <c r="L31" i="7"/>
  <c r="M31" i="7"/>
  <c r="M63" i="7" s="1"/>
  <c r="M95" i="7" s="1"/>
  <c r="C32" i="7"/>
  <c r="D32" i="7"/>
  <c r="E32" i="7"/>
  <c r="F32" i="7"/>
  <c r="G32" i="7"/>
  <c r="H32" i="7"/>
  <c r="I32" i="7"/>
  <c r="K32" i="7"/>
  <c r="K64" i="7" s="1"/>
  <c r="K96" i="7" s="1"/>
  <c r="L32" i="7"/>
  <c r="M32" i="7"/>
  <c r="C33" i="7"/>
  <c r="D33" i="7"/>
  <c r="E33" i="7"/>
  <c r="E65" i="7" s="1"/>
  <c r="F33" i="7"/>
  <c r="G33" i="7"/>
  <c r="G65" i="7" s="1"/>
  <c r="G97" i="7" s="1"/>
  <c r="H33" i="7"/>
  <c r="I33" i="7"/>
  <c r="K33" i="7"/>
  <c r="K65" i="7" s="1"/>
  <c r="L33" i="7"/>
  <c r="M33" i="7"/>
  <c r="C34" i="7"/>
  <c r="D34" i="7"/>
  <c r="E34" i="7"/>
  <c r="F34" i="7"/>
  <c r="G34" i="7"/>
  <c r="G66" i="7" s="1"/>
  <c r="H34" i="7"/>
  <c r="I34" i="7"/>
  <c r="K34" i="7"/>
  <c r="K66" i="7" s="1"/>
  <c r="K98" i="7" s="1"/>
  <c r="L34" i="7"/>
  <c r="M34" i="7"/>
  <c r="C35" i="7"/>
  <c r="D35" i="7"/>
  <c r="D67" i="7" s="1"/>
  <c r="D99" i="7" s="1"/>
  <c r="E35" i="7"/>
  <c r="E67" i="7" s="1"/>
  <c r="F35" i="7"/>
  <c r="G35" i="7"/>
  <c r="G67" i="7" s="1"/>
  <c r="G99" i="7" s="1"/>
  <c r="H35" i="7"/>
  <c r="H67" i="7" s="1"/>
  <c r="H99" i="7" s="1"/>
  <c r="I35" i="7"/>
  <c r="K35" i="7"/>
  <c r="K67" i="7" s="1"/>
  <c r="L35" i="7"/>
  <c r="M35" i="7"/>
  <c r="M67" i="7" s="1"/>
  <c r="M99" i="7" s="1"/>
  <c r="C36" i="7"/>
  <c r="D36" i="7"/>
  <c r="D68" i="7" s="1"/>
  <c r="E36" i="7"/>
  <c r="F36" i="7"/>
  <c r="G36" i="7"/>
  <c r="H36" i="7"/>
  <c r="I36" i="7"/>
  <c r="K36" i="7"/>
  <c r="K68" i="7" s="1"/>
  <c r="K100" i="7" s="1"/>
  <c r="L36" i="7"/>
  <c r="M36" i="7"/>
  <c r="M68" i="7" s="1"/>
  <c r="C37" i="7"/>
  <c r="D37" i="7"/>
  <c r="E37" i="7"/>
  <c r="F37" i="7"/>
  <c r="G37" i="7"/>
  <c r="H37" i="7"/>
  <c r="H69" i="7" s="1"/>
  <c r="H101" i="7" s="1"/>
  <c r="I37" i="7"/>
  <c r="K37" i="7"/>
  <c r="K69" i="7" s="1"/>
  <c r="L37" i="7"/>
  <c r="M37" i="7"/>
  <c r="C38" i="7"/>
  <c r="D38" i="7"/>
  <c r="E38" i="7"/>
  <c r="F38" i="7"/>
  <c r="G38" i="7"/>
  <c r="H38" i="7"/>
  <c r="H70" i="7" s="1"/>
  <c r="I38" i="7"/>
  <c r="K38" i="7"/>
  <c r="K70" i="7" s="1"/>
  <c r="K102" i="7" s="1"/>
  <c r="L38" i="7"/>
  <c r="M38" i="7"/>
  <c r="C39" i="7"/>
  <c r="C71" i="7" s="1"/>
  <c r="C103" i="7" s="1"/>
  <c r="D39" i="7"/>
  <c r="D71" i="7" s="1"/>
  <c r="D103" i="7" s="1"/>
  <c r="E39" i="7"/>
  <c r="F39" i="7"/>
  <c r="G39" i="7"/>
  <c r="H39" i="7"/>
  <c r="I39" i="7"/>
  <c r="K39" i="7"/>
  <c r="K71" i="7" s="1"/>
  <c r="L39" i="7"/>
  <c r="L71" i="7" s="1"/>
  <c r="L103" i="7" s="1"/>
  <c r="M39" i="7"/>
  <c r="M71" i="7" s="1"/>
  <c r="M103" i="7" s="1"/>
  <c r="C40" i="7"/>
  <c r="D40" i="7"/>
  <c r="E40" i="7"/>
  <c r="F40" i="7"/>
  <c r="G40" i="7"/>
  <c r="H40" i="7"/>
  <c r="I40" i="7"/>
  <c r="K40" i="7"/>
  <c r="K72" i="7" s="1"/>
  <c r="K104" i="7" s="1"/>
  <c r="L40" i="7"/>
  <c r="M40" i="7"/>
  <c r="M72" i="7" s="1"/>
  <c r="C41" i="7"/>
  <c r="C73" i="7" s="1"/>
  <c r="C105" i="7" s="1"/>
  <c r="D41" i="7"/>
  <c r="E41" i="7"/>
  <c r="F41" i="7"/>
  <c r="G41" i="7"/>
  <c r="H41" i="7"/>
  <c r="H73" i="7" s="1"/>
  <c r="H105" i="7" s="1"/>
  <c r="I41" i="7"/>
  <c r="K41" i="7"/>
  <c r="K73" i="7" s="1"/>
  <c r="L41" i="7"/>
  <c r="L73" i="7" s="1"/>
  <c r="L105" i="7" s="1"/>
  <c r="M41" i="7"/>
  <c r="C42" i="7"/>
  <c r="D42" i="7"/>
  <c r="E42" i="7"/>
  <c r="F42" i="7"/>
  <c r="G42" i="7"/>
  <c r="H42" i="7"/>
  <c r="H74" i="7" s="1"/>
  <c r="I42" i="7"/>
  <c r="K42" i="7"/>
  <c r="K74" i="7" s="1"/>
  <c r="K106" i="7" s="1"/>
  <c r="L42" i="7"/>
  <c r="M42" i="7"/>
  <c r="C43" i="7"/>
  <c r="D43" i="7"/>
  <c r="E43" i="7"/>
  <c r="F43" i="7"/>
  <c r="G43" i="7"/>
  <c r="G75" i="7" s="1"/>
  <c r="G107" i="7" s="1"/>
  <c r="H43" i="7"/>
  <c r="I43" i="7"/>
  <c r="K43" i="7"/>
  <c r="K75" i="7" s="1"/>
  <c r="L43" i="7"/>
  <c r="M43" i="7"/>
  <c r="M75" i="7" s="1"/>
  <c r="M107" i="7" s="1"/>
  <c r="C44" i="7"/>
  <c r="D44" i="7"/>
  <c r="D76" i="7" s="1"/>
  <c r="E44" i="7"/>
  <c r="F44" i="7"/>
  <c r="G44" i="7"/>
  <c r="H44" i="7"/>
  <c r="I44" i="7"/>
  <c r="K44" i="7"/>
  <c r="K76" i="7" s="1"/>
  <c r="K108" i="7" s="1"/>
  <c r="L44" i="7"/>
  <c r="M44" i="7"/>
  <c r="M76" i="7" s="1"/>
  <c r="C45" i="7"/>
  <c r="D45" i="7"/>
  <c r="E45" i="7"/>
  <c r="F45" i="7"/>
  <c r="G45" i="7"/>
  <c r="H45" i="7"/>
  <c r="I45" i="7"/>
  <c r="K45" i="7"/>
  <c r="K77" i="7" s="1"/>
  <c r="L45" i="7"/>
  <c r="M45" i="7"/>
  <c r="C46" i="7"/>
  <c r="D46" i="7"/>
  <c r="E46" i="7"/>
  <c r="F46" i="7"/>
  <c r="F78" i="7" s="1"/>
  <c r="F110" i="7" s="1"/>
  <c r="G46" i="7"/>
  <c r="H46" i="7"/>
  <c r="I46" i="7"/>
  <c r="K46" i="7"/>
  <c r="K78" i="7" s="1"/>
  <c r="K110" i="7" s="1"/>
  <c r="L46" i="7"/>
  <c r="M46" i="7"/>
  <c r="C47" i="7"/>
  <c r="C79" i="7" s="1"/>
  <c r="C111" i="7" s="1"/>
  <c r="D47" i="7"/>
  <c r="D79" i="7" s="1"/>
  <c r="D111" i="7" s="1"/>
  <c r="E47" i="7"/>
  <c r="F47" i="7"/>
  <c r="F79" i="7" s="1"/>
  <c r="F111" i="7" s="1"/>
  <c r="G47" i="7"/>
  <c r="G79" i="7" s="1"/>
  <c r="G111" i="7" s="1"/>
  <c r="H47" i="7"/>
  <c r="I47" i="7"/>
  <c r="K47" i="7"/>
  <c r="K79" i="7" s="1"/>
  <c r="L47" i="7"/>
  <c r="M47" i="7"/>
  <c r="M79" i="7" s="1"/>
  <c r="M111" i="7" s="1"/>
  <c r="B47" i="7"/>
  <c r="B21" i="7"/>
  <c r="B22" i="7"/>
  <c r="B54" i="7" s="1"/>
  <c r="B23" i="7"/>
  <c r="B55" i="7" s="1"/>
  <c r="B87" i="7" s="1"/>
  <c r="B24" i="7"/>
  <c r="B25" i="7"/>
  <c r="B57" i="7" s="1"/>
  <c r="B26" i="7"/>
  <c r="B27" i="7"/>
  <c r="B28" i="7"/>
  <c r="B29" i="7"/>
  <c r="B30" i="7"/>
  <c r="B31" i="7"/>
  <c r="B32" i="7"/>
  <c r="B33" i="7"/>
  <c r="B65" i="7" s="1"/>
  <c r="B34" i="7"/>
  <c r="B66" i="7" s="1"/>
  <c r="B35" i="7"/>
  <c r="B36" i="7"/>
  <c r="B37" i="7"/>
  <c r="B38" i="7"/>
  <c r="B39" i="7"/>
  <c r="B71" i="7" s="1"/>
  <c r="B103" i="7" s="1"/>
  <c r="B40" i="7"/>
  <c r="B41" i="7"/>
  <c r="B73" i="7" s="1"/>
  <c r="B42" i="7"/>
  <c r="B43" i="7"/>
  <c r="B44" i="7"/>
  <c r="B45" i="7"/>
  <c r="B77" i="7" s="1"/>
  <c r="B46" i="7"/>
  <c r="B20" i="7"/>
  <c r="B52" i="7" s="1"/>
  <c r="B84" i="7" s="1"/>
  <c r="C19" i="7"/>
  <c r="D19" i="7"/>
  <c r="E19" i="7"/>
  <c r="F19" i="7"/>
  <c r="G19" i="7"/>
  <c r="H19" i="7"/>
  <c r="I19" i="7"/>
  <c r="J19" i="7"/>
  <c r="L19" i="7"/>
  <c r="M19" i="7"/>
  <c r="N19" i="7"/>
  <c r="B19" i="7"/>
  <c r="C23" i="1"/>
  <c r="C34" i="1"/>
  <c r="C45" i="1"/>
  <c r="C32" i="1"/>
  <c r="C43" i="1"/>
  <c r="C54" i="1"/>
  <c r="C56" i="1"/>
  <c r="C65" i="1"/>
  <c r="C67" i="1"/>
  <c r="H25" i="3"/>
  <c r="G25" i="3"/>
  <c r="F25" i="3"/>
  <c r="D25" i="3"/>
  <c r="C25" i="3"/>
  <c r="B25" i="3"/>
  <c r="B98" i="7" l="1"/>
  <c r="B86" i="7"/>
  <c r="B105" i="7"/>
  <c r="M108" i="7"/>
  <c r="D108" i="7"/>
  <c r="H106" i="7"/>
  <c r="M104" i="7"/>
  <c r="H102" i="7"/>
  <c r="K101" i="7"/>
  <c r="D100" i="7"/>
  <c r="K97" i="7"/>
  <c r="K95" i="7"/>
  <c r="K93" i="7"/>
  <c r="M92" i="7"/>
  <c r="D92" i="7"/>
  <c r="K91" i="7"/>
  <c r="H90" i="7"/>
  <c r="K89" i="7"/>
  <c r="M88" i="7"/>
  <c r="H88" i="7"/>
  <c r="D88" i="7"/>
  <c r="H86" i="7"/>
  <c r="M84" i="7"/>
  <c r="H84" i="7"/>
  <c r="N105" i="7"/>
  <c r="N97" i="7"/>
  <c r="N89" i="7"/>
  <c r="B109" i="7"/>
  <c r="B97" i="7"/>
  <c r="B89" i="7"/>
  <c r="K111" i="7"/>
  <c r="K109" i="7"/>
  <c r="K107" i="7"/>
  <c r="K105" i="7"/>
  <c r="K103" i="7"/>
  <c r="M100" i="7"/>
  <c r="K99" i="7"/>
  <c r="E99" i="7"/>
  <c r="G98" i="7"/>
  <c r="E97" i="7"/>
  <c r="E91" i="7"/>
  <c r="E89" i="7"/>
  <c r="G86" i="7"/>
  <c r="I85" i="7"/>
  <c r="N100" i="7"/>
  <c r="F9" i="3"/>
  <c r="N48" i="7"/>
  <c r="N80" i="7" s="1"/>
  <c r="N112" i="7" s="1"/>
  <c r="L48" i="7"/>
  <c r="L49" i="7" s="1"/>
  <c r="E72" i="7"/>
  <c r="E104" i="7" s="1"/>
  <c r="C65" i="7"/>
  <c r="C97" i="7" s="1"/>
  <c r="C60" i="7"/>
  <c r="C92" i="7" s="1"/>
  <c r="C56" i="7"/>
  <c r="C88" i="7" s="1"/>
  <c r="B53" i="7"/>
  <c r="B85" i="7" s="1"/>
  <c r="F75" i="7"/>
  <c r="F107" i="7" s="1"/>
  <c r="C72" i="7"/>
  <c r="C104" i="7" s="1"/>
  <c r="E68" i="7"/>
  <c r="E100" i="7" s="1"/>
  <c r="I57" i="7"/>
  <c r="I89" i="7" s="1"/>
  <c r="F71" i="7"/>
  <c r="F103" i="7" s="1"/>
  <c r="F59" i="7"/>
  <c r="F91" i="7" s="1"/>
  <c r="F55" i="7"/>
  <c r="F87" i="7" s="1"/>
  <c r="F74" i="7"/>
  <c r="F106" i="7" s="1"/>
  <c r="C63" i="7"/>
  <c r="C95" i="7" s="1"/>
  <c r="L78" i="7"/>
  <c r="L110" i="7" s="1"/>
  <c r="F62" i="7"/>
  <c r="F94" i="7" s="1"/>
  <c r="C59" i="7"/>
  <c r="C91" i="7" s="1"/>
  <c r="I77" i="7"/>
  <c r="I109" i="7" s="1"/>
  <c r="B70" i="7"/>
  <c r="B102" i="7" s="1"/>
  <c r="N66" i="7"/>
  <c r="N98" i="7" s="1"/>
  <c r="I61" i="7"/>
  <c r="I93" i="7" s="1"/>
  <c r="L56" i="7"/>
  <c r="L88" i="7" s="1"/>
  <c r="L69" i="7"/>
  <c r="L101" i="7" s="1"/>
  <c r="F58" i="7"/>
  <c r="F90" i="7" s="1"/>
  <c r="E56" i="7"/>
  <c r="E88" i="7" s="1"/>
  <c r="L53" i="7"/>
  <c r="L85" i="7" s="1"/>
  <c r="L57" i="7"/>
  <c r="L89" i="7" s="1"/>
  <c r="N49" i="7"/>
  <c r="F77" i="7"/>
  <c r="F109" i="7" s="1"/>
  <c r="M66" i="7"/>
  <c r="M98" i="7" s="1"/>
  <c r="G76" i="7"/>
  <c r="G108" i="7" s="1"/>
  <c r="L74" i="7"/>
  <c r="L106" i="7" s="1"/>
  <c r="C74" i="7"/>
  <c r="C106" i="7" s="1"/>
  <c r="G72" i="7"/>
  <c r="G104" i="7" s="1"/>
  <c r="I71" i="7"/>
  <c r="I103" i="7" s="1"/>
  <c r="C70" i="7"/>
  <c r="C102" i="7" s="1"/>
  <c r="E69" i="7"/>
  <c r="E101" i="7" s="1"/>
  <c r="L62" i="7"/>
  <c r="L94" i="7" s="1"/>
  <c r="E61" i="7"/>
  <c r="E93" i="7" s="1"/>
  <c r="I59" i="7"/>
  <c r="I91" i="7" s="1"/>
  <c r="I55" i="7"/>
  <c r="I87" i="7" s="1"/>
  <c r="C54" i="7"/>
  <c r="C86" i="7" s="1"/>
  <c r="N77" i="7"/>
  <c r="N109" i="7" s="1"/>
  <c r="N61" i="7"/>
  <c r="N93" i="7" s="1"/>
  <c r="N53" i="7"/>
  <c r="N85" i="7" s="1"/>
  <c r="E78" i="7"/>
  <c r="E110" i="7" s="1"/>
  <c r="N62" i="7"/>
  <c r="N94" i="7" s="1"/>
  <c r="B72" i="7"/>
  <c r="B104" i="7" s="1"/>
  <c r="B64" i="7"/>
  <c r="B96" i="7" s="1"/>
  <c r="B56" i="7"/>
  <c r="B88" i="7" s="1"/>
  <c r="H79" i="7"/>
  <c r="H111" i="7" s="1"/>
  <c r="H48" i="7"/>
  <c r="M77" i="7"/>
  <c r="M109" i="7" s="1"/>
  <c r="D77" i="7"/>
  <c r="D109" i="7" s="1"/>
  <c r="F76" i="7"/>
  <c r="F108" i="7" s="1"/>
  <c r="H75" i="7"/>
  <c r="H107" i="7" s="1"/>
  <c r="M73" i="7"/>
  <c r="M105" i="7" s="1"/>
  <c r="D73" i="7"/>
  <c r="D105" i="7" s="1"/>
  <c r="F72" i="7"/>
  <c r="F104" i="7" s="1"/>
  <c r="M69" i="7"/>
  <c r="M101" i="7" s="1"/>
  <c r="F68" i="7"/>
  <c r="F100" i="7" s="1"/>
  <c r="M65" i="7"/>
  <c r="M97" i="7" s="1"/>
  <c r="F64" i="7"/>
  <c r="F96" i="7" s="1"/>
  <c r="H63" i="7"/>
  <c r="H95" i="7" s="1"/>
  <c r="M61" i="7"/>
  <c r="M93" i="7" s="1"/>
  <c r="D61" i="7"/>
  <c r="D93" i="7" s="1"/>
  <c r="F60" i="7"/>
  <c r="F92" i="7" s="1"/>
  <c r="H59" i="7"/>
  <c r="H91" i="7" s="1"/>
  <c r="M57" i="7"/>
  <c r="M89" i="7" s="1"/>
  <c r="D57" i="7"/>
  <c r="D89" i="7" s="1"/>
  <c r="F56" i="7"/>
  <c r="F88" i="7" s="1"/>
  <c r="M53" i="7"/>
  <c r="M85" i="7" s="1"/>
  <c r="F52" i="7"/>
  <c r="F84" i="7" s="1"/>
  <c r="C78" i="7"/>
  <c r="C110" i="7" s="1"/>
  <c r="C75" i="7"/>
  <c r="C107" i="7" s="1"/>
  <c r="D65" i="7"/>
  <c r="D97" i="7" s="1"/>
  <c r="D53" i="7"/>
  <c r="D85" i="7" s="1"/>
  <c r="D78" i="7"/>
  <c r="D110" i="7" s="1"/>
  <c r="D74" i="7"/>
  <c r="D106" i="7" s="1"/>
  <c r="H72" i="7"/>
  <c r="H104" i="7" s="1"/>
  <c r="M70" i="7"/>
  <c r="M102" i="7" s="1"/>
  <c r="F69" i="7"/>
  <c r="F101" i="7" s="1"/>
  <c r="H68" i="7"/>
  <c r="H100" i="7" s="1"/>
  <c r="N69" i="7"/>
  <c r="N101" i="7" s="1"/>
  <c r="D62" i="7"/>
  <c r="D94" i="7" s="1"/>
  <c r="I79" i="7"/>
  <c r="I111" i="7" s="1"/>
  <c r="G77" i="7"/>
  <c r="G109" i="7" s="1"/>
  <c r="H71" i="7"/>
  <c r="H103" i="7" s="1"/>
  <c r="D69" i="7"/>
  <c r="D101" i="7" s="1"/>
  <c r="L54" i="7"/>
  <c r="L86" i="7" s="1"/>
  <c r="H76" i="7"/>
  <c r="H108" i="7" s="1"/>
  <c r="F65" i="7"/>
  <c r="F97" i="7" s="1"/>
  <c r="N70" i="7"/>
  <c r="N102" i="7" s="1"/>
  <c r="E77" i="7"/>
  <c r="E109" i="7" s="1"/>
  <c r="I75" i="7"/>
  <c r="I107" i="7" s="1"/>
  <c r="E73" i="7"/>
  <c r="E105" i="7" s="1"/>
  <c r="I67" i="7"/>
  <c r="I99" i="7" s="1"/>
  <c r="C66" i="7"/>
  <c r="C98" i="7" s="1"/>
  <c r="I63" i="7"/>
  <c r="I95" i="7" s="1"/>
  <c r="C62" i="7"/>
  <c r="C94" i="7" s="1"/>
  <c r="G60" i="7"/>
  <c r="G92" i="7" s="1"/>
  <c r="L58" i="7"/>
  <c r="L90" i="7" s="1"/>
  <c r="C58" i="7"/>
  <c r="C90" i="7" s="1"/>
  <c r="G56" i="7"/>
  <c r="G88" i="7" s="1"/>
  <c r="E53" i="7"/>
  <c r="E85" i="7" s="1"/>
  <c r="K48" i="7"/>
  <c r="K80" i="7" s="1"/>
  <c r="K112" i="7" s="1"/>
  <c r="B78" i="7"/>
  <c r="B110" i="7" s="1"/>
  <c r="B62" i="7"/>
  <c r="B94" i="7" s="1"/>
  <c r="I48" i="7"/>
  <c r="B61" i="7"/>
  <c r="B93" i="7" s="1"/>
  <c r="C48" i="7"/>
  <c r="E48" i="7"/>
  <c r="E79" i="7"/>
  <c r="E111" i="7" s="1"/>
  <c r="G78" i="7"/>
  <c r="G110" i="7" s="1"/>
  <c r="L76" i="7"/>
  <c r="L108" i="7" s="1"/>
  <c r="E75" i="7"/>
  <c r="E107" i="7" s="1"/>
  <c r="G74" i="7"/>
  <c r="G106" i="7" s="1"/>
  <c r="L72" i="7"/>
  <c r="L104" i="7" s="1"/>
  <c r="E71" i="7"/>
  <c r="E103" i="7" s="1"/>
  <c r="G70" i="7"/>
  <c r="G102" i="7" s="1"/>
  <c r="I69" i="7"/>
  <c r="I101" i="7" s="1"/>
  <c r="G52" i="7"/>
  <c r="G84" i="7" s="1"/>
  <c r="B69" i="7"/>
  <c r="B101" i="7" s="1"/>
  <c r="G64" i="7"/>
  <c r="G96" i="7" s="1"/>
  <c r="M78" i="7"/>
  <c r="M110" i="7" s="1"/>
  <c r="H64" i="7"/>
  <c r="H96" i="7" s="1"/>
  <c r="M62" i="7"/>
  <c r="M94" i="7" s="1"/>
  <c r="F61" i="7"/>
  <c r="F93" i="7" s="1"/>
  <c r="H60" i="7"/>
  <c r="H92" i="7" s="1"/>
  <c r="M58" i="7"/>
  <c r="M90" i="7" s="1"/>
  <c r="D58" i="7"/>
  <c r="D90" i="7" s="1"/>
  <c r="N54" i="7"/>
  <c r="N86" i="7" s="1"/>
  <c r="B68" i="7"/>
  <c r="B100" i="7" s="1"/>
  <c r="N72" i="7"/>
  <c r="N104" i="7" s="1"/>
  <c r="N64" i="7"/>
  <c r="N96" i="7" s="1"/>
  <c r="N56" i="7"/>
  <c r="N88" i="7" s="1"/>
  <c r="I73" i="7"/>
  <c r="I105" i="7" s="1"/>
  <c r="L66" i="7"/>
  <c r="L98" i="7" s="1"/>
  <c r="M74" i="7"/>
  <c r="M106" i="7" s="1"/>
  <c r="F73" i="7"/>
  <c r="F105" i="7" s="1"/>
  <c r="D70" i="7"/>
  <c r="D102" i="7" s="1"/>
  <c r="B76" i="7"/>
  <c r="B108" i="7" s="1"/>
  <c r="B60" i="7"/>
  <c r="B92" i="7" s="1"/>
  <c r="B79" i="7"/>
  <c r="B111" i="7" s="1"/>
  <c r="B75" i="7"/>
  <c r="B107" i="7" s="1"/>
  <c r="B67" i="7"/>
  <c r="B99" i="7" s="1"/>
  <c r="B59" i="7"/>
  <c r="B91" i="7" s="1"/>
  <c r="B48" i="7"/>
  <c r="L79" i="7"/>
  <c r="L111" i="7" s="1"/>
  <c r="I76" i="7"/>
  <c r="I108" i="7" s="1"/>
  <c r="L75" i="7"/>
  <c r="L107" i="7" s="1"/>
  <c r="E74" i="7"/>
  <c r="E106" i="7" s="1"/>
  <c r="G73" i="7"/>
  <c r="G105" i="7" s="1"/>
  <c r="I72" i="7"/>
  <c r="I104" i="7" s="1"/>
  <c r="E70" i="7"/>
  <c r="E102" i="7" s="1"/>
  <c r="G69" i="7"/>
  <c r="G101" i="7" s="1"/>
  <c r="I68" i="7"/>
  <c r="I100" i="7" s="1"/>
  <c r="L67" i="7"/>
  <c r="L99" i="7" s="1"/>
  <c r="C67" i="7"/>
  <c r="C99" i="7" s="1"/>
  <c r="E66" i="7"/>
  <c r="E98" i="7" s="1"/>
  <c r="I64" i="7"/>
  <c r="I96" i="7" s="1"/>
  <c r="L63" i="7"/>
  <c r="L95" i="7" s="1"/>
  <c r="E62" i="7"/>
  <c r="E94" i="7" s="1"/>
  <c r="I60" i="7"/>
  <c r="I92" i="7" s="1"/>
  <c r="L59" i="7"/>
  <c r="L91" i="7" s="1"/>
  <c r="E58" i="7"/>
  <c r="E90" i="7" s="1"/>
  <c r="G57" i="7"/>
  <c r="G89" i="7" s="1"/>
  <c r="I56" i="7"/>
  <c r="I88" i="7" s="1"/>
  <c r="L55" i="7"/>
  <c r="L87" i="7" s="1"/>
  <c r="C55" i="7"/>
  <c r="C87" i="7" s="1"/>
  <c r="E54" i="7"/>
  <c r="E86" i="7" s="1"/>
  <c r="G53" i="7"/>
  <c r="G85" i="7" s="1"/>
  <c r="I52" i="7"/>
  <c r="I84" i="7" s="1"/>
  <c r="N78" i="7"/>
  <c r="N110" i="7" s="1"/>
  <c r="C76" i="7"/>
  <c r="C108" i="7" s="1"/>
  <c r="L70" i="7"/>
  <c r="L102" i="7" s="1"/>
  <c r="G68" i="7"/>
  <c r="G100" i="7" s="1"/>
  <c r="D66" i="7"/>
  <c r="D98" i="7" s="1"/>
  <c r="I74" i="7"/>
  <c r="I106" i="7" s="1"/>
  <c r="I66" i="7"/>
  <c r="I98" i="7" s="1"/>
  <c r="I62" i="7"/>
  <c r="I94" i="7" s="1"/>
  <c r="I58" i="7"/>
  <c r="I90" i="7" s="1"/>
  <c r="I54" i="7"/>
  <c r="I86" i="7" s="1"/>
  <c r="N79" i="7"/>
  <c r="N111" i="7" s="1"/>
  <c r="I78" i="7"/>
  <c r="I110" i="7" s="1"/>
  <c r="N74" i="7"/>
  <c r="N106" i="7" s="1"/>
  <c r="F70" i="7"/>
  <c r="F102" i="7" s="1"/>
  <c r="C68" i="7"/>
  <c r="C100" i="7" s="1"/>
  <c r="F67" i="7"/>
  <c r="F99" i="7" s="1"/>
  <c r="H66" i="7"/>
  <c r="H98" i="7" s="1"/>
  <c r="L65" i="7"/>
  <c r="L97" i="7" s="1"/>
  <c r="E64" i="7"/>
  <c r="E96" i="7" s="1"/>
  <c r="N58" i="7"/>
  <c r="N90" i="7" s="1"/>
  <c r="I70" i="7"/>
  <c r="I102" i="7" s="1"/>
  <c r="G48" i="7"/>
  <c r="F48" i="7"/>
  <c r="N52" i="7"/>
  <c r="N84" i="7" s="1"/>
  <c r="E52" i="7"/>
  <c r="E84" i="7" s="1"/>
  <c r="H78" i="7"/>
  <c r="H110" i="7" s="1"/>
  <c r="C77" i="7"/>
  <c r="C109" i="7" s="1"/>
  <c r="L68" i="7"/>
  <c r="L100" i="7" s="1"/>
  <c r="D64" i="7"/>
  <c r="D96" i="7" s="1"/>
  <c r="G63" i="7"/>
  <c r="G95" i="7" s="1"/>
  <c r="C61" i="7"/>
  <c r="C93" i="7" s="1"/>
  <c r="F57" i="7"/>
  <c r="F89" i="7" s="1"/>
  <c r="D52" i="7"/>
  <c r="D84" i="7" s="1"/>
  <c r="L77" i="7"/>
  <c r="L109" i="7" s="1"/>
  <c r="E76" i="7"/>
  <c r="E108" i="7" s="1"/>
  <c r="B74" i="7"/>
  <c r="B106" i="7" s="1"/>
  <c r="F66" i="7"/>
  <c r="F98" i="7" s="1"/>
  <c r="I65" i="7"/>
  <c r="I97" i="7" s="1"/>
  <c r="M64" i="7"/>
  <c r="M96" i="7" s="1"/>
  <c r="C64" i="7"/>
  <c r="C96" i="7" s="1"/>
  <c r="F63" i="7"/>
  <c r="F95" i="7" s="1"/>
  <c r="H62" i="7"/>
  <c r="H94" i="7" s="1"/>
  <c r="L61" i="7"/>
  <c r="L93" i="7" s="1"/>
  <c r="E60" i="7"/>
  <c r="E92" i="7" s="1"/>
  <c r="B58" i="7"/>
  <c r="B90" i="7" s="1"/>
  <c r="D54" i="7"/>
  <c r="D86" i="7" s="1"/>
  <c r="E63" i="7"/>
  <c r="E95" i="7" s="1"/>
  <c r="E55" i="7"/>
  <c r="E87" i="7" s="1"/>
  <c r="M48" i="7"/>
  <c r="D48" i="7"/>
  <c r="L52" i="7"/>
  <c r="L84" i="7" s="1"/>
  <c r="C52" i="7"/>
  <c r="C84" i="7" s="1"/>
  <c r="N76" i="7"/>
  <c r="N108" i="7" s="1"/>
  <c r="H65" i="7"/>
  <c r="H97" i="7" s="1"/>
  <c r="L64" i="7"/>
  <c r="L96" i="7" s="1"/>
  <c r="D63" i="7"/>
  <c r="D95" i="7" s="1"/>
  <c r="G62" i="7"/>
  <c r="G94" i="7" s="1"/>
  <c r="N60" i="7"/>
  <c r="N92" i="7" s="1"/>
  <c r="C57" i="7"/>
  <c r="C89" i="7" s="1"/>
  <c r="M54" i="7"/>
  <c r="M86" i="7" s="1"/>
  <c r="F53" i="7"/>
  <c r="F85" i="7" s="1"/>
  <c r="N71" i="7"/>
  <c r="N103" i="7" s="1"/>
  <c r="N63" i="7"/>
  <c r="N95" i="7" s="1"/>
  <c r="N55" i="7"/>
  <c r="N87" i="7" s="1"/>
  <c r="H77" i="7"/>
  <c r="H109" i="7" s="1"/>
  <c r="D75" i="7"/>
  <c r="D107" i="7" s="1"/>
  <c r="D72" i="7"/>
  <c r="D104" i="7" s="1"/>
  <c r="G71" i="7"/>
  <c r="G103" i="7" s="1"/>
  <c r="C69" i="7"/>
  <c r="C101" i="7" s="1"/>
  <c r="B63" i="7"/>
  <c r="B95" i="7" s="1"/>
  <c r="H61" i="7"/>
  <c r="H93" i="7" s="1"/>
  <c r="L60" i="7"/>
  <c r="L92" i="7" s="1"/>
  <c r="G58" i="7"/>
  <c r="G90" i="7" s="1"/>
  <c r="G55" i="7"/>
  <c r="G87" i="7" s="1"/>
  <c r="C53" i="7"/>
  <c r="C85" i="7" s="1"/>
  <c r="L80" i="7" l="1"/>
  <c r="L112" i="7" s="1"/>
  <c r="F10" i="3"/>
  <c r="E49" i="7"/>
  <c r="E80" i="7"/>
  <c r="E112" i="7" s="1"/>
  <c r="G80" i="7"/>
  <c r="G112" i="7" s="1"/>
  <c r="G49" i="7"/>
  <c r="I80" i="7"/>
  <c r="I112" i="7" s="1"/>
  <c r="I49" i="7"/>
  <c r="B49" i="7"/>
  <c r="B80" i="7"/>
  <c r="B112" i="7" s="1"/>
  <c r="C49" i="7"/>
  <c r="C80" i="7"/>
  <c r="C112" i="7" s="1"/>
  <c r="N50" i="7"/>
  <c r="N81" i="7"/>
  <c r="N113" i="7" s="1"/>
  <c r="D49" i="7"/>
  <c r="D80" i="7"/>
  <c r="D112" i="7" s="1"/>
  <c r="H49" i="7"/>
  <c r="H80" i="7"/>
  <c r="H112" i="7" s="1"/>
  <c r="M49" i="7"/>
  <c r="M80" i="7"/>
  <c r="M112" i="7" s="1"/>
  <c r="F49" i="7"/>
  <c r="F80" i="7"/>
  <c r="F112" i="7" s="1"/>
  <c r="K49" i="7"/>
  <c r="K81" i="7" s="1"/>
  <c r="K113" i="7" s="1"/>
  <c r="L50" i="7"/>
  <c r="L81" i="7"/>
  <c r="L113" i="7" s="1"/>
  <c r="H164" i="1"/>
  <c r="H15" i="1"/>
  <c r="G15" i="1"/>
  <c r="F15" i="1"/>
  <c r="C15" i="1"/>
  <c r="C8" i="1" s="1"/>
  <c r="C99" i="1" l="1"/>
  <c r="D8" i="1"/>
  <c r="C87" i="1"/>
  <c r="D7" i="1"/>
  <c r="C111" i="1"/>
  <c r="D9" i="1"/>
  <c r="C33" i="1"/>
  <c r="C22" i="1"/>
  <c r="C44" i="1"/>
  <c r="C66" i="1"/>
  <c r="C55" i="1"/>
  <c r="F11" i="3"/>
  <c r="G50" i="7"/>
  <c r="G81" i="7"/>
  <c r="G113" i="7" s="1"/>
  <c r="C50" i="7"/>
  <c r="C81" i="7"/>
  <c r="C113" i="7" s="1"/>
  <c r="F50" i="7"/>
  <c r="F81" i="7"/>
  <c r="F113" i="7" s="1"/>
  <c r="D50" i="7"/>
  <c r="D81" i="7"/>
  <c r="D113" i="7" s="1"/>
  <c r="B50" i="7"/>
  <c r="B81" i="7"/>
  <c r="B113" i="7" s="1"/>
  <c r="K50" i="7"/>
  <c r="K82" i="7" s="1"/>
  <c r="M50" i="7"/>
  <c r="M81" i="7"/>
  <c r="M113" i="7" s="1"/>
  <c r="I50" i="7"/>
  <c r="I81" i="7"/>
  <c r="I113" i="7" s="1"/>
  <c r="L82" i="7"/>
  <c r="L114" i="7" s="1"/>
  <c r="L16" i="7" s="1"/>
  <c r="B133" i="1" s="1"/>
  <c r="H50" i="7"/>
  <c r="H81" i="7"/>
  <c r="H113" i="7" s="1"/>
  <c r="N82" i="7"/>
  <c r="N114" i="7" s="1"/>
  <c r="N14" i="7" s="1"/>
  <c r="E50" i="7"/>
  <c r="E81" i="7"/>
  <c r="E113" i="7" s="1"/>
  <c r="C132" i="1"/>
  <c r="C88" i="1"/>
  <c r="C78" i="1"/>
  <c r="C89" i="1"/>
  <c r="C155" i="1"/>
  <c r="C154" i="1"/>
  <c r="C100" i="1"/>
  <c r="C133" i="1"/>
  <c r="C121" i="1"/>
  <c r="C131" i="1"/>
  <c r="C76" i="1"/>
  <c r="C143" i="1"/>
  <c r="C77" i="1"/>
  <c r="C144" i="1"/>
  <c r="C120" i="1"/>
  <c r="C109" i="1"/>
  <c r="C98" i="1"/>
  <c r="C110" i="1"/>
  <c r="C122" i="1"/>
  <c r="C153" i="1"/>
  <c r="C142" i="1"/>
  <c r="B153" i="1" l="1"/>
  <c r="K114" i="7"/>
  <c r="K16" i="7" s="1"/>
  <c r="B122" i="1" s="1"/>
  <c r="D153" i="1"/>
  <c r="F12" i="3"/>
  <c r="L15" i="7"/>
  <c r="B132" i="1" s="1"/>
  <c r="L14" i="7"/>
  <c r="N16" i="7"/>
  <c r="B155" i="1" s="1"/>
  <c r="N15" i="7"/>
  <c r="B154" i="1" s="1"/>
  <c r="F82" i="7"/>
  <c r="F114" i="7" s="1"/>
  <c r="F14" i="7" s="1"/>
  <c r="E82" i="7"/>
  <c r="E114" i="7" s="1"/>
  <c r="E16" i="7" s="1"/>
  <c r="B56" i="1" s="1"/>
  <c r="I82" i="7"/>
  <c r="I114" i="7" s="1"/>
  <c r="I15" i="7" s="1"/>
  <c r="B99" i="1" s="1"/>
  <c r="J16" i="7"/>
  <c r="B111" i="1" s="1"/>
  <c r="C82" i="7"/>
  <c r="C114" i="7" s="1"/>
  <c r="C16" i="7" s="1"/>
  <c r="H82" i="7"/>
  <c r="H114" i="7" s="1"/>
  <c r="H16" i="7" s="1"/>
  <c r="B89" i="1" s="1"/>
  <c r="M82" i="7"/>
  <c r="M114" i="7" s="1"/>
  <c r="M16" i="7" s="1"/>
  <c r="B144" i="1" s="1"/>
  <c r="B82" i="7"/>
  <c r="B114" i="7" s="1"/>
  <c r="B16" i="7" s="1"/>
  <c r="B23" i="1" s="1"/>
  <c r="D82" i="7"/>
  <c r="D114" i="7" s="1"/>
  <c r="D14" i="7" s="1"/>
  <c r="G82" i="7"/>
  <c r="G114" i="7" s="1"/>
  <c r="G15" i="7" s="1"/>
  <c r="B77" i="1" s="1"/>
  <c r="F20" i="4"/>
  <c r="B20" i="4"/>
  <c r="I20" i="4" s="1"/>
  <c r="B65" i="1" l="1"/>
  <c r="B43" i="1"/>
  <c r="K14" i="7"/>
  <c r="N17" i="7"/>
  <c r="B131" i="1"/>
  <c r="B134" i="1" s="1"/>
  <c r="L17" i="7"/>
  <c r="K15" i="7"/>
  <c r="B121" i="1" s="1"/>
  <c r="C14" i="7"/>
  <c r="B156" i="1"/>
  <c r="M155" i="1" s="1"/>
  <c r="F13" i="3"/>
  <c r="J14" i="7"/>
  <c r="J15" i="7"/>
  <c r="B110" i="1" s="1"/>
  <c r="H15" i="7"/>
  <c r="B88" i="1" s="1"/>
  <c r="G16" i="7"/>
  <c r="B78" i="1" s="1"/>
  <c r="M15" i="7"/>
  <c r="B143" i="1" s="1"/>
  <c r="D16" i="7"/>
  <c r="B45" i="1" s="1"/>
  <c r="B34" i="1"/>
  <c r="C15" i="7"/>
  <c r="B33" i="1" s="1"/>
  <c r="E14" i="7"/>
  <c r="I14" i="7"/>
  <c r="B14" i="7"/>
  <c r="M14" i="7"/>
  <c r="I16" i="7"/>
  <c r="B100" i="1" s="1"/>
  <c r="H14" i="7"/>
  <c r="F15" i="7"/>
  <c r="B66" i="1" s="1"/>
  <c r="F16" i="7"/>
  <c r="B67" i="1" s="1"/>
  <c r="B15" i="7"/>
  <c r="B22" i="1" s="1"/>
  <c r="G14" i="7"/>
  <c r="D15" i="7"/>
  <c r="B44" i="1" s="1"/>
  <c r="E15" i="7"/>
  <c r="B55" i="1" s="1"/>
  <c r="B18" i="3"/>
  <c r="B76" i="1" l="1"/>
  <c r="G17" i="7"/>
  <c r="D17" i="7"/>
  <c r="B54" i="1"/>
  <c r="B57" i="1" s="1"/>
  <c r="M57" i="1" s="1"/>
  <c r="E17" i="7"/>
  <c r="B109" i="1"/>
  <c r="J17" i="7"/>
  <c r="B98" i="1"/>
  <c r="B101" i="1" s="1"/>
  <c r="I17" i="7"/>
  <c r="B142" i="1"/>
  <c r="M17" i="7"/>
  <c r="B32" i="1"/>
  <c r="B35" i="1" s="1"/>
  <c r="M34" i="1" s="1"/>
  <c r="C17" i="7"/>
  <c r="F17" i="7"/>
  <c r="B87" i="1"/>
  <c r="D87" i="1" s="1"/>
  <c r="H17" i="7"/>
  <c r="B21" i="1"/>
  <c r="B17" i="7"/>
  <c r="B120" i="1"/>
  <c r="B123" i="1" s="1"/>
  <c r="I123" i="1" s="1"/>
  <c r="E123" i="1" s="1"/>
  <c r="K17" i="7"/>
  <c r="B79" i="1"/>
  <c r="I79" i="1" s="1"/>
  <c r="I156" i="1"/>
  <c r="C17" i="3" s="1"/>
  <c r="M156" i="1"/>
  <c r="B145" i="1"/>
  <c r="M145" i="1" s="1"/>
  <c r="B46" i="1"/>
  <c r="I46" i="1" s="1"/>
  <c r="B68" i="1"/>
  <c r="I68" i="1" s="1"/>
  <c r="M79" i="1"/>
  <c r="M78" i="1"/>
  <c r="B112" i="1"/>
  <c r="M133" i="1"/>
  <c r="I134" i="1"/>
  <c r="M134" i="1"/>
  <c r="F14" i="3"/>
  <c r="B24" i="1"/>
  <c r="D155" i="1"/>
  <c r="D154" i="1"/>
  <c r="D144" i="1"/>
  <c r="D143" i="1"/>
  <c r="D133" i="1"/>
  <c r="D132" i="1"/>
  <c r="D122" i="1"/>
  <c r="D121" i="1"/>
  <c r="D111" i="1"/>
  <c r="D110" i="1"/>
  <c r="D109" i="1"/>
  <c r="D100" i="1"/>
  <c r="D99" i="1"/>
  <c r="D89" i="1"/>
  <c r="D88" i="1"/>
  <c r="D78" i="1"/>
  <c r="D77" i="1"/>
  <c r="D76" i="1"/>
  <c r="D67" i="1"/>
  <c r="D66" i="1"/>
  <c r="D65" i="1"/>
  <c r="D56" i="1"/>
  <c r="D55" i="1"/>
  <c r="D45" i="1"/>
  <c r="D44" i="1"/>
  <c r="D34" i="1"/>
  <c r="D33" i="1"/>
  <c r="D23" i="1"/>
  <c r="D22" i="1"/>
  <c r="D21" i="1"/>
  <c r="D17" i="3" l="1"/>
  <c r="D19" i="4" s="1"/>
  <c r="C19" i="4"/>
  <c r="M100" i="1"/>
  <c r="M101" i="1"/>
  <c r="D98" i="1"/>
  <c r="D101" i="1" s="1"/>
  <c r="B90" i="1"/>
  <c r="M90" i="1" s="1"/>
  <c r="J123" i="1"/>
  <c r="J156" i="1"/>
  <c r="M68" i="1"/>
  <c r="I145" i="1"/>
  <c r="E145" i="1" s="1"/>
  <c r="E156" i="1"/>
  <c r="M144" i="1"/>
  <c r="I57" i="1"/>
  <c r="E57" i="1" s="1"/>
  <c r="M56" i="1"/>
  <c r="M67" i="1"/>
  <c r="I101" i="1"/>
  <c r="E101" i="1" s="1"/>
  <c r="I35" i="1"/>
  <c r="C7" i="3" s="1"/>
  <c r="M46" i="1"/>
  <c r="M35" i="1"/>
  <c r="M45" i="1"/>
  <c r="M118" i="1"/>
  <c r="M117" i="1"/>
  <c r="I112" i="1"/>
  <c r="C10" i="3"/>
  <c r="J68" i="1"/>
  <c r="E68" i="1"/>
  <c r="C8" i="3"/>
  <c r="J46" i="1"/>
  <c r="E46" i="1"/>
  <c r="J57" i="1"/>
  <c r="C15" i="3"/>
  <c r="J134" i="1"/>
  <c r="E134" i="1"/>
  <c r="I24" i="1"/>
  <c r="M24" i="1"/>
  <c r="M23" i="1"/>
  <c r="C11" i="3"/>
  <c r="J79" i="1"/>
  <c r="E79" i="1"/>
  <c r="D79" i="1"/>
  <c r="D156" i="1"/>
  <c r="D90" i="1"/>
  <c r="D32" i="1"/>
  <c r="D35" i="1" s="1"/>
  <c r="D54" i="1"/>
  <c r="D57" i="1" s="1"/>
  <c r="D131" i="1"/>
  <c r="D134" i="1" s="1"/>
  <c r="D142" i="1"/>
  <c r="D145" i="1" s="1"/>
  <c r="D24" i="1"/>
  <c r="D68" i="1"/>
  <c r="D112" i="1"/>
  <c r="D120" i="1"/>
  <c r="D123" i="1" s="1"/>
  <c r="F123" i="1" s="1"/>
  <c r="C125" i="1" s="1"/>
  <c r="C127" i="1" s="1"/>
  <c r="D127" i="1" s="1"/>
  <c r="D43" i="1"/>
  <c r="D46" i="1" s="1"/>
  <c r="D15" i="3" l="1"/>
  <c r="D17" i="4" s="1"/>
  <c r="C17" i="4"/>
  <c r="D8" i="3"/>
  <c r="D10" i="4" s="1"/>
  <c r="C10" i="4"/>
  <c r="D11" i="3"/>
  <c r="D13" i="4" s="1"/>
  <c r="C13" i="4"/>
  <c r="D7" i="3"/>
  <c r="D9" i="4" s="1"/>
  <c r="K9" i="4" s="1"/>
  <c r="C9" i="4"/>
  <c r="J9" i="4" s="1"/>
  <c r="D10" i="3"/>
  <c r="D12" i="4" s="1"/>
  <c r="C12" i="4"/>
  <c r="I90" i="1"/>
  <c r="C12" i="3" s="1"/>
  <c r="C9" i="3"/>
  <c r="M89" i="1"/>
  <c r="K164" i="1" s="1"/>
  <c r="J145" i="1"/>
  <c r="C16" i="3"/>
  <c r="F134" i="1"/>
  <c r="C136" i="1" s="1"/>
  <c r="C138" i="1" s="1"/>
  <c r="F156" i="1"/>
  <c r="C158" i="1" s="1"/>
  <c r="F79" i="1"/>
  <c r="C81" i="1" s="1"/>
  <c r="C83" i="1" s="1"/>
  <c r="J101" i="1"/>
  <c r="C13" i="3"/>
  <c r="F101" i="1"/>
  <c r="C103" i="1" s="1"/>
  <c r="C105" i="1" s="1"/>
  <c r="F145" i="1"/>
  <c r="C147" i="1" s="1"/>
  <c r="E35" i="1"/>
  <c r="F35" i="1" s="1"/>
  <c r="C37" i="1" s="1"/>
  <c r="J35" i="1"/>
  <c r="F46" i="1"/>
  <c r="C48" i="1" s="1"/>
  <c r="C50" i="1" s="1"/>
  <c r="F57" i="1"/>
  <c r="C59" i="1" s="1"/>
  <c r="C61" i="1" s="1"/>
  <c r="C14" i="3"/>
  <c r="E112" i="1"/>
  <c r="F112" i="1" s="1"/>
  <c r="C114" i="1" s="1"/>
  <c r="C116" i="1" s="1"/>
  <c r="D116" i="1" s="1"/>
  <c r="J112" i="1"/>
  <c r="J90" i="1"/>
  <c r="E90" i="1"/>
  <c r="F90" i="1" s="1"/>
  <c r="F68" i="1"/>
  <c r="C6" i="3"/>
  <c r="C8" i="4" s="1"/>
  <c r="I164" i="1"/>
  <c r="E24" i="1"/>
  <c r="F24" i="1" s="1"/>
  <c r="C26" i="1" s="1"/>
  <c r="C28" i="1" s="1"/>
  <c r="D28" i="1" s="1"/>
  <c r="J24" i="1"/>
  <c r="F15" i="3"/>
  <c r="G14" i="3"/>
  <c r="Q14" i="3" s="1"/>
  <c r="R14" i="3" s="1"/>
  <c r="S14" i="3" s="1"/>
  <c r="N14" i="3" s="1"/>
  <c r="H14" i="3" l="1"/>
  <c r="K14" i="3" s="1"/>
  <c r="D13" i="3"/>
  <c r="D15" i="4" s="1"/>
  <c r="C15" i="4"/>
  <c r="D9" i="3"/>
  <c r="D11" i="4" s="1"/>
  <c r="C11" i="4"/>
  <c r="D14" i="3"/>
  <c r="D16" i="4" s="1"/>
  <c r="K16" i="4" s="1"/>
  <c r="C16" i="4"/>
  <c r="J16" i="4" s="1"/>
  <c r="D16" i="3"/>
  <c r="D18" i="4" s="1"/>
  <c r="C18" i="4"/>
  <c r="D12" i="3"/>
  <c r="D14" i="4" s="1"/>
  <c r="C14" i="4"/>
  <c r="G9" i="3"/>
  <c r="Q9" i="3" s="1"/>
  <c r="R9" i="3" s="1"/>
  <c r="S9" i="3" s="1"/>
  <c r="N9" i="3" s="1"/>
  <c r="D61" i="1"/>
  <c r="G15" i="3"/>
  <c r="Q15" i="3" s="1"/>
  <c r="R15" i="3" s="1"/>
  <c r="S15" i="3" s="1"/>
  <c r="N15" i="3" s="1"/>
  <c r="D138" i="1"/>
  <c r="G13" i="3"/>
  <c r="Q13" i="3" s="1"/>
  <c r="R13" i="3" s="1"/>
  <c r="S13" i="3" s="1"/>
  <c r="N13" i="3" s="1"/>
  <c r="D105" i="1"/>
  <c r="G8" i="3"/>
  <c r="Q8" i="3" s="1"/>
  <c r="R8" i="3" s="1"/>
  <c r="S8" i="3" s="1"/>
  <c r="N8" i="3" s="1"/>
  <c r="D50" i="1"/>
  <c r="G11" i="3"/>
  <c r="Q11" i="3" s="1"/>
  <c r="R11" i="3" s="1"/>
  <c r="S11" i="3" s="1"/>
  <c r="N11" i="3" s="1"/>
  <c r="D83" i="1"/>
  <c r="C92" i="1"/>
  <c r="C94" i="1" s="1"/>
  <c r="C70" i="1"/>
  <c r="C72" i="1" s="1"/>
  <c r="D6" i="3"/>
  <c r="C18" i="3"/>
  <c r="J164" i="1"/>
  <c r="F164" i="1"/>
  <c r="C149" i="1"/>
  <c r="F16" i="3"/>
  <c r="G6" i="3"/>
  <c r="P14" i="3" l="1"/>
  <c r="M16" i="4"/>
  <c r="H6" i="3"/>
  <c r="Q6" i="3"/>
  <c r="H8" i="3"/>
  <c r="K8" i="3" s="1"/>
  <c r="H15" i="3"/>
  <c r="K15" i="3" s="1"/>
  <c r="H11" i="3"/>
  <c r="K11" i="3" s="1"/>
  <c r="H13" i="3"/>
  <c r="K13" i="3" s="1"/>
  <c r="H9" i="3"/>
  <c r="K9" i="3" s="1"/>
  <c r="C20" i="4"/>
  <c r="J20" i="4" s="1"/>
  <c r="D18" i="3"/>
  <c r="D8" i="4"/>
  <c r="G10" i="3"/>
  <c r="Q10" i="3" s="1"/>
  <c r="R10" i="3" s="1"/>
  <c r="S10" i="3" s="1"/>
  <c r="N10" i="3" s="1"/>
  <c r="D72" i="1"/>
  <c r="G12" i="3"/>
  <c r="Q12" i="3" s="1"/>
  <c r="R12" i="3" s="1"/>
  <c r="S12" i="3" s="1"/>
  <c r="N12" i="3" s="1"/>
  <c r="D94" i="1"/>
  <c r="G16" i="3"/>
  <c r="Q16" i="3" s="1"/>
  <c r="R16" i="3" s="1"/>
  <c r="S16" i="3" s="1"/>
  <c r="N16" i="3" s="1"/>
  <c r="D149" i="1"/>
  <c r="C160" i="1"/>
  <c r="F17" i="3"/>
  <c r="C39" i="1"/>
  <c r="F7" i="3"/>
  <c r="R6" i="3" l="1"/>
  <c r="S6" i="3" s="1"/>
  <c r="N6" i="3" s="1"/>
  <c r="P6" i="3" s="1"/>
  <c r="M8" i="4"/>
  <c r="K6" i="3"/>
  <c r="P9" i="3"/>
  <c r="P11" i="3"/>
  <c r="M13" i="4"/>
  <c r="P13" i="3"/>
  <c r="M15" i="4"/>
  <c r="P15" i="3"/>
  <c r="M17" i="4"/>
  <c r="P8" i="3"/>
  <c r="M10" i="4"/>
  <c r="D20" i="4"/>
  <c r="K20" i="4" s="1"/>
  <c r="H12" i="3"/>
  <c r="K12" i="3" s="1"/>
  <c r="H16" i="3"/>
  <c r="K16" i="3" s="1"/>
  <c r="H10" i="3"/>
  <c r="K10" i="3" s="1"/>
  <c r="G17" i="3"/>
  <c r="Q17" i="3" s="1"/>
  <c r="R17" i="3" s="1"/>
  <c r="S17" i="3" s="1"/>
  <c r="N17" i="3" s="1"/>
  <c r="D160" i="1"/>
  <c r="G7" i="3"/>
  <c r="Q7" i="3" s="1"/>
  <c r="R7" i="3" s="1"/>
  <c r="S7" i="3" s="1"/>
  <c r="N7" i="3" s="1"/>
  <c r="D39" i="1"/>
  <c r="N18" i="3" l="1"/>
  <c r="P16" i="3"/>
  <c r="M18" i="4"/>
  <c r="P10" i="3"/>
  <c r="M12" i="4"/>
  <c r="P12" i="3"/>
  <c r="M14" i="4"/>
  <c r="M11" i="4"/>
  <c r="H7" i="3"/>
  <c r="K7" i="3" s="1"/>
  <c r="H17" i="3"/>
  <c r="K17" i="3" s="1"/>
  <c r="G18" i="3"/>
  <c r="N21" i="3" l="1"/>
  <c r="P17" i="3"/>
  <c r="M19" i="4"/>
  <c r="P7" i="3"/>
  <c r="I23" i="3"/>
  <c r="H18" i="3"/>
  <c r="M9" i="4" l="1"/>
  <c r="M20" i="4" s="1"/>
  <c r="P18" i="3"/>
  <c r="M19" i="3" s="1"/>
  <c r="K18" i="3" l="1"/>
  <c r="P21" i="3"/>
</calcChain>
</file>

<file path=xl/sharedStrings.xml><?xml version="1.0" encoding="utf-8"?>
<sst xmlns="http://schemas.openxmlformats.org/spreadsheetml/2006/main" count="386" uniqueCount="107">
  <si>
    <t>TRALUSA</t>
  </si>
  <si>
    <t>TURNO DE TRABAJO</t>
  </si>
  <si>
    <t>Invierno</t>
  </si>
  <si>
    <t>Verano</t>
  </si>
  <si>
    <t>Lunes a viernes</t>
  </si>
  <si>
    <t>Sábados</t>
  </si>
  <si>
    <t>Domingos y festivos</t>
  </si>
  <si>
    <t>Numero de conductores</t>
  </si>
  <si>
    <t>ENERO</t>
  </si>
  <si>
    <t xml:space="preserve">Días </t>
  </si>
  <si>
    <t>Turnos</t>
  </si>
  <si>
    <t>Total turnos/mes</t>
  </si>
  <si>
    <t>Días trabajo</t>
  </si>
  <si>
    <t>Total</t>
  </si>
  <si>
    <t>Lunes-Viernes</t>
  </si>
  <si>
    <t>Domingos/fes</t>
  </si>
  <si>
    <t>Conductores necesarios</t>
  </si>
  <si>
    <t>FEBRERO</t>
  </si>
  <si>
    <t>MARZO</t>
  </si>
  <si>
    <t>ABRIL</t>
  </si>
  <si>
    <t>MAIO</t>
  </si>
  <si>
    <t>Xuño</t>
  </si>
  <si>
    <t>Xullo</t>
  </si>
  <si>
    <t>Agosto</t>
  </si>
  <si>
    <t>Octubre</t>
  </si>
  <si>
    <t>noviembre</t>
  </si>
  <si>
    <t>diciembre</t>
  </si>
  <si>
    <t>PERSONAL DE CONDUCCIÓN</t>
  </si>
  <si>
    <t xml:space="preserve">Dias de </t>
  </si>
  <si>
    <t>Total dias</t>
  </si>
  <si>
    <t>Descanso</t>
  </si>
  <si>
    <t>Trabajo</t>
  </si>
  <si>
    <t>Enero</t>
  </si>
  <si>
    <t>Febrero</t>
  </si>
  <si>
    <t>Marzo</t>
  </si>
  <si>
    <t>Abril</t>
  </si>
  <si>
    <t>Mayo</t>
  </si>
  <si>
    <t>Junio</t>
  </si>
  <si>
    <t>Julio</t>
  </si>
  <si>
    <t>Propuesta de nº de pax vacaciones</t>
  </si>
  <si>
    <t>Meses</t>
  </si>
  <si>
    <t xml:space="preserve">    Totales …………</t>
  </si>
  <si>
    <t>AULUSA</t>
  </si>
  <si>
    <t>dias libres</t>
  </si>
  <si>
    <t>trabajo</t>
  </si>
  <si>
    <t>total</t>
  </si>
  <si>
    <t>TURNOS invierno</t>
  </si>
  <si>
    <t>TURNOS verano</t>
  </si>
  <si>
    <t>Nº de conductores q sobran por meses</t>
  </si>
  <si>
    <t>Totales…</t>
  </si>
  <si>
    <t>* SIN TENER EN CUENTA LAS BAJAS…....</t>
  </si>
  <si>
    <t>Recibí:</t>
  </si>
  <si>
    <t xml:space="preserve">Fdo.: </t>
  </si>
  <si>
    <t>Setembro ( del 1 al 4)</t>
  </si>
  <si>
    <t>Setembro ( del 5 al 30)</t>
  </si>
  <si>
    <t>Nº cond</t>
  </si>
  <si>
    <t>año</t>
  </si>
  <si>
    <t>mes</t>
  </si>
  <si>
    <t>festivos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</si>
  <si>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</si>
  <si>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</si>
  <si>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</si>
  <si>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</si>
  <si>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</si>
  <si>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</si>
  <si>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</si>
  <si>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</si>
  <si>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</si>
  <si>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L-V</t>
  </si>
  <si>
    <t>SAB</t>
  </si>
  <si>
    <t>DOM/FEST</t>
  </si>
  <si>
    <t>1-4 sep</t>
  </si>
  <si>
    <t>5-31 sep</t>
  </si>
  <si>
    <t>LIBRES RECOMENDADOS</t>
  </si>
  <si>
    <t>HORAS MES</t>
  </si>
  <si>
    <t>HORAS DIA</t>
  </si>
  <si>
    <t>LIBRES</t>
  </si>
  <si>
    <t>REDONDEO</t>
  </si>
  <si>
    <t>LIBRES ASIGNADOS</t>
  </si>
  <si>
    <t>DIAS TRABAJO</t>
  </si>
  <si>
    <t>TOTAL AÑO</t>
  </si>
  <si>
    <t>DESCUENTO JUBILADOS</t>
  </si>
  <si>
    <t>SUMA NUEVOS CONDUCTORES</t>
  </si>
  <si>
    <t>Septiembre</t>
  </si>
  <si>
    <t>Noviembre</t>
  </si>
  <si>
    <t>Diciembre</t>
  </si>
  <si>
    <t>VACACIONES DISPONIBLES</t>
  </si>
  <si>
    <t>CONDUCTORES PLANTILLA</t>
  </si>
  <si>
    <t>VACACIONES</t>
  </si>
  <si>
    <t>Conductores</t>
  </si>
  <si>
    <t>S</t>
  </si>
  <si>
    <t>D/F</t>
  </si>
  <si>
    <t>TOTAL</t>
  </si>
  <si>
    <t>Conductores SOBRAN</t>
  </si>
  <si>
    <t>Conductores PLANTILLA</t>
  </si>
  <si>
    <t>LIBRES RECOMENTADOS</t>
  </si>
  <si>
    <t>SUG.VAC.</t>
  </si>
  <si>
    <t>FUERZA</t>
  </si>
  <si>
    <t>PLANT</t>
  </si>
  <si>
    <t>VAC</t>
  </si>
  <si>
    <t>DATOS A TENER EN CUENTA PARA EL REPARTO DE VACACIONES</t>
  </si>
  <si>
    <t>RED</t>
  </si>
  <si>
    <t>FECHA PROPUESTA</t>
  </si>
  <si>
    <t>DIA</t>
  </si>
  <si>
    <t>MES</t>
  </si>
  <si>
    <t>AÑO</t>
  </si>
  <si>
    <t>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</si>
</sst>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8" x14ac:knownFonts="1">
    <font>
      <sz val="11"/>
      <color theme="1"/>
      <name val="Calibri"/>
      <family val="2"/>
      <scheme val="minor"/>
    </font>
    <font>
      <b/>
      <u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i/>
      <u/>
      <sz val="10"/>
      <name val="Arial"/>
      <family val="2"/>
    </font>
    <font>
      <b/>
      <i/>
      <u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1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b/>
      <u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24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b/>
      <sz val="11"/>
      <color rgb="FFFF0000"/>
      <name val="Arial"/>
      <family val="2"/>
    </font>
    <font>
      <b/>
      <sz val="2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right"/>
    </xf>
    <xf numFmtId="0" fontId="8" fillId="3" borderId="1" xfId="0" applyFont="1" applyFill="1" applyBorder="1" applyAlignment="1">
      <alignment horizontal="right"/>
    </xf>
    <xf numFmtId="0" fontId="8" fillId="3" borderId="1" xfId="0" applyFont="1" applyFill="1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11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1" fontId="12" fillId="4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2" fillId="4" borderId="5" xfId="0" applyFont="1" applyFill="1" applyBorder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3" fillId="4" borderId="1" xfId="0" applyFont="1" applyFill="1" applyBorder="1" applyAlignment="1">
      <alignment horizontal="center" vertical="center"/>
    </xf>
    <xf numFmtId="46" fontId="14" fillId="5" borderId="1" xfId="0" applyNumberFormat="1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>
      <alignment horizontal="center" vertical="center"/>
    </xf>
    <xf numFmtId="2" fontId="3" fillId="4" borderId="5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center"/>
      <protection locked="0"/>
    </xf>
    <xf numFmtId="0" fontId="13" fillId="6" borderId="0" xfId="0" applyFont="1" applyFill="1"/>
    <xf numFmtId="0" fontId="3" fillId="6" borderId="0" xfId="0" applyFont="1" applyFill="1"/>
    <xf numFmtId="0" fontId="6" fillId="6" borderId="0" xfId="0" applyFont="1" applyFill="1"/>
    <xf numFmtId="0" fontId="14" fillId="6" borderId="0" xfId="0" applyFont="1" applyFill="1"/>
    <xf numFmtId="0" fontId="12" fillId="6" borderId="1" xfId="0" applyFont="1" applyFill="1" applyBorder="1" applyAlignment="1">
      <alignment horizontal="center"/>
    </xf>
    <xf numFmtId="0" fontId="6" fillId="6" borderId="0" xfId="0" applyFont="1" applyFill="1" applyAlignment="1">
      <alignment horizontal="center"/>
    </xf>
    <xf numFmtId="0" fontId="23" fillId="6" borderId="2" xfId="0" applyFont="1" applyFill="1" applyBorder="1"/>
    <xf numFmtId="0" fontId="3" fillId="6" borderId="1" xfId="0" applyFont="1" applyFill="1" applyBorder="1" applyAlignment="1">
      <alignment horizontal="center"/>
    </xf>
    <xf numFmtId="0" fontId="23" fillId="6" borderId="1" xfId="0" applyFont="1" applyFill="1" applyBorder="1" applyAlignment="1">
      <alignment horizontal="center"/>
    </xf>
    <xf numFmtId="0" fontId="26" fillId="6" borderId="1" xfId="0" applyFont="1" applyFill="1" applyBorder="1" applyAlignment="1">
      <alignment horizontal="center"/>
    </xf>
    <xf numFmtId="0" fontId="25" fillId="6" borderId="19" xfId="0" applyFont="1" applyFill="1" applyBorder="1" applyAlignment="1">
      <alignment vertical="center"/>
    </xf>
    <xf numFmtId="0" fontId="3" fillId="6" borderId="0" xfId="0" applyFont="1" applyFill="1" applyAlignment="1">
      <alignment horizontal="center"/>
    </xf>
    <xf numFmtId="0" fontId="3" fillId="6" borderId="1" xfId="0" applyFont="1" applyFill="1" applyBorder="1"/>
    <xf numFmtId="0" fontId="12" fillId="6" borderId="0" xfId="0" applyFont="1" applyFill="1"/>
    <xf numFmtId="2" fontId="3" fillId="6" borderId="1" xfId="0" applyNumberFormat="1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1" fontId="17" fillId="6" borderId="1" xfId="0" applyNumberFormat="1" applyFont="1" applyFill="1" applyBorder="1" applyAlignment="1">
      <alignment horizontal="center"/>
    </xf>
    <xf numFmtId="0" fontId="28" fillId="6" borderId="0" xfId="0" applyFont="1" applyFill="1"/>
    <xf numFmtId="0" fontId="24" fillId="6" borderId="0" xfId="0" applyFont="1" applyFill="1" applyAlignment="1">
      <alignment horizontal="center"/>
    </xf>
    <xf numFmtId="0" fontId="24" fillId="6" borderId="0" xfId="0" applyFont="1" applyFill="1"/>
    <xf numFmtId="0" fontId="7" fillId="6" borderId="0" xfId="0" applyFont="1" applyFill="1" applyAlignment="1">
      <alignment horizontal="center"/>
    </xf>
    <xf numFmtId="2" fontId="3" fillId="6" borderId="0" xfId="0" applyNumberFormat="1" applyFont="1" applyFill="1" applyAlignment="1">
      <alignment horizontal="center"/>
    </xf>
    <xf numFmtId="1" fontId="3" fillId="6" borderId="0" xfId="0" applyNumberFormat="1" applyFont="1" applyFill="1" applyAlignment="1">
      <alignment horizontal="center"/>
    </xf>
    <xf numFmtId="1" fontId="12" fillId="6" borderId="1" xfId="0" applyNumberFormat="1" applyFont="1" applyFill="1" applyBorder="1" applyAlignment="1">
      <alignment horizontal="center"/>
    </xf>
    <xf numFmtId="0" fontId="17" fillId="6" borderId="4" xfId="0" applyFont="1" applyFill="1" applyBorder="1" applyAlignment="1">
      <alignment horizontal="center"/>
    </xf>
    <xf numFmtId="0" fontId="0" fillId="0" borderId="16" xfId="0" applyBorder="1"/>
    <xf numFmtId="0" fontId="3" fillId="6" borderId="17" xfId="0" applyFont="1" applyFill="1" applyBorder="1" applyAlignment="1">
      <alignment horizontal="center"/>
    </xf>
    <xf numFmtId="0" fontId="29" fillId="0" borderId="0" xfId="0" applyFont="1"/>
    <xf numFmtId="0" fontId="4" fillId="0" borderId="3" xfId="0" applyFont="1" applyBorder="1" applyAlignment="1">
      <alignment horizontal="left"/>
    </xf>
    <xf numFmtId="0" fontId="3" fillId="0" borderId="0" xfId="0" applyFont="1"/>
    <xf numFmtId="0" fontId="3" fillId="2" borderId="4" xfId="0" applyFont="1" applyFill="1" applyBorder="1" applyAlignment="1" applyProtection="1">
      <alignment horizontal="center"/>
      <protection locked="0"/>
    </xf>
    <xf numFmtId="1" fontId="14" fillId="0" borderId="0" xfId="0" applyNumberFormat="1" applyFont="1"/>
    <xf numFmtId="1" fontId="14" fillId="0" borderId="0" xfId="0" applyNumberFormat="1" applyFont="1" applyAlignment="1">
      <alignment horizontal="left"/>
    </xf>
    <xf numFmtId="0" fontId="23" fillId="2" borderId="4" xfId="0" applyFont="1" applyFill="1" applyBorder="1" applyProtection="1">
      <protection locked="0"/>
    </xf>
    <xf numFmtId="1" fontId="14" fillId="0" borderId="1" xfId="0" applyNumberFormat="1" applyFont="1" applyBorder="1"/>
    <xf numFmtId="2" fontId="14" fillId="0" borderId="1" xfId="0" applyNumberFormat="1" applyFont="1" applyBorder="1" applyAlignment="1">
      <alignment horizontal="left"/>
    </xf>
    <xf numFmtId="0" fontId="18" fillId="0" borderId="0" xfId="0" applyFont="1"/>
    <xf numFmtId="0" fontId="27" fillId="0" borderId="0" xfId="0" applyFont="1" applyAlignment="1">
      <alignment horizontal="center"/>
    </xf>
    <xf numFmtId="1" fontId="27" fillId="0" borderId="0" xfId="0" applyNumberFormat="1" applyFont="1" applyAlignment="1">
      <alignment horizontal="center"/>
    </xf>
    <xf numFmtId="0" fontId="17" fillId="6" borderId="11" xfId="0" applyFont="1" applyFill="1" applyBorder="1" applyAlignment="1">
      <alignment horizontal="center"/>
    </xf>
    <xf numFmtId="0" fontId="18" fillId="7" borderId="12" xfId="0" applyFont="1" applyFill="1" applyBorder="1"/>
    <xf numFmtId="0" fontId="17" fillId="6" borderId="12" xfId="0" applyFont="1" applyFill="1" applyBorder="1" applyAlignment="1">
      <alignment horizontal="center"/>
    </xf>
    <xf numFmtId="0" fontId="18" fillId="7" borderId="13" xfId="0" applyFont="1" applyFill="1" applyBorder="1"/>
    <xf numFmtId="0" fontId="17" fillId="6" borderId="16" xfId="0" applyFont="1" applyFill="1" applyBorder="1" applyAlignment="1">
      <alignment horizontal="center"/>
    </xf>
    <xf numFmtId="1" fontId="18" fillId="7" borderId="17" xfId="0" applyNumberFormat="1" applyFont="1" applyFill="1" applyBorder="1"/>
    <xf numFmtId="0" fontId="17" fillId="6" borderId="17" xfId="0" applyFont="1" applyFill="1" applyBorder="1" applyAlignment="1">
      <alignment horizontal="center"/>
    </xf>
    <xf numFmtId="0" fontId="18" fillId="7" borderId="18" xfId="0" applyFont="1" applyFill="1" applyBorder="1"/>
    <xf numFmtId="1" fontId="14" fillId="0" borderId="4" xfId="0" applyNumberFormat="1" applyFont="1" applyBorder="1"/>
    <xf numFmtId="1" fontId="12" fillId="6" borderId="15" xfId="0" applyNumberFormat="1" applyFont="1" applyFill="1" applyBorder="1" applyAlignment="1">
      <alignment horizontal="center"/>
    </xf>
    <xf numFmtId="1" fontId="17" fillId="6" borderId="5" xfId="0" applyNumberFormat="1" applyFont="1" applyFill="1" applyBorder="1" applyAlignment="1">
      <alignment horizontal="center"/>
    </xf>
    <xf numFmtId="0" fontId="17" fillId="6" borderId="25" xfId="0" applyFont="1" applyFill="1" applyBorder="1" applyAlignment="1">
      <alignment horizontal="center"/>
    </xf>
    <xf numFmtId="164" fontId="12" fillId="6" borderId="2" xfId="0" applyNumberFormat="1" applyFont="1" applyFill="1" applyBorder="1" applyAlignment="1">
      <alignment horizontal="center"/>
    </xf>
    <xf numFmtId="1" fontId="17" fillId="6" borderId="2" xfId="0" applyNumberFormat="1" applyFont="1" applyFill="1" applyBorder="1" applyAlignment="1">
      <alignment horizontal="center"/>
    </xf>
    <xf numFmtId="0" fontId="15" fillId="6" borderId="14" xfId="0" applyFont="1" applyFill="1" applyBorder="1" applyAlignment="1">
      <alignment vertical="center" wrapText="1"/>
    </xf>
    <xf numFmtId="0" fontId="15" fillId="6" borderId="1" xfId="0" applyFont="1" applyFill="1" applyBorder="1" applyAlignment="1">
      <alignment vertical="center" wrapText="1"/>
    </xf>
    <xf numFmtId="0" fontId="15" fillId="6" borderId="15" xfId="0" applyFont="1" applyFill="1" applyBorder="1" applyAlignment="1">
      <alignment vertical="center" wrapText="1"/>
    </xf>
    <xf numFmtId="0" fontId="15" fillId="6" borderId="3" xfId="0" applyFont="1" applyFill="1" applyBorder="1" applyAlignment="1">
      <alignment horizontal="left"/>
    </xf>
    <xf numFmtId="0" fontId="15" fillId="6" borderId="3" xfId="0" applyFont="1" applyFill="1" applyBorder="1"/>
    <xf numFmtId="0" fontId="15" fillId="6" borderId="4" xfId="0" applyFont="1" applyFill="1" applyBorder="1"/>
    <xf numFmtId="0" fontId="16" fillId="6" borderId="3" xfId="0" applyFont="1" applyFill="1" applyBorder="1"/>
    <xf numFmtId="0" fontId="16" fillId="6" borderId="4" xfId="0" applyFont="1" applyFill="1" applyBorder="1"/>
    <xf numFmtId="0" fontId="15" fillId="6" borderId="2" xfId="0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164" fontId="3" fillId="6" borderId="1" xfId="0" applyNumberFormat="1" applyFont="1" applyFill="1" applyBorder="1" applyAlignment="1">
      <alignment horizontal="center"/>
    </xf>
    <xf numFmtId="164" fontId="12" fillId="6" borderId="1" xfId="0" applyNumberFormat="1" applyFont="1" applyFill="1" applyBorder="1"/>
    <xf numFmtId="0" fontId="15" fillId="6" borderId="1" xfId="0" applyFont="1" applyFill="1" applyBorder="1"/>
    <xf numFmtId="0" fontId="12" fillId="6" borderId="2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15" fillId="6" borderId="2" xfId="0" applyFont="1" applyFill="1" applyBorder="1"/>
    <xf numFmtId="1" fontId="5" fillId="0" borderId="1" xfId="0" applyNumberFormat="1" applyFont="1" applyBorder="1" applyAlignment="1">
      <alignment horizontal="center"/>
    </xf>
    <xf numFmtId="0" fontId="34" fillId="0" borderId="0" xfId="0" applyFont="1"/>
    <xf numFmtId="1" fontId="3" fillId="2" borderId="4" xfId="0" applyNumberFormat="1" applyFont="1" applyFill="1" applyBorder="1" applyAlignment="1" applyProtection="1">
      <alignment horizontal="center"/>
      <protection locked="0"/>
    </xf>
    <xf numFmtId="2" fontId="3" fillId="6" borderId="17" xfId="0" applyNumberFormat="1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/>
    </xf>
    <xf numFmtId="0" fontId="3" fillId="6" borderId="18" xfId="0" applyFont="1" applyFill="1" applyBorder="1" applyAlignment="1">
      <alignment horizontal="center"/>
    </xf>
    <xf numFmtId="0" fontId="14" fillId="6" borderId="11" xfId="0" applyFont="1" applyFill="1" applyBorder="1" applyAlignment="1">
      <alignment horizontal="center"/>
    </xf>
    <xf numFmtId="0" fontId="14" fillId="6" borderId="12" xfId="0" applyFont="1" applyFill="1" applyBorder="1" applyAlignment="1">
      <alignment horizontal="center"/>
    </xf>
    <xf numFmtId="0" fontId="14" fillId="6" borderId="13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2" fillId="4" borderId="19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26" fillId="6" borderId="2" xfId="0" applyFont="1" applyFill="1" applyBorder="1" applyAlignment="1">
      <alignment horizontal="center"/>
    </xf>
    <xf numFmtId="0" fontId="26" fillId="6" borderId="3" xfId="0" applyFont="1" applyFill="1" applyBorder="1" applyAlignment="1">
      <alignment horizontal="center"/>
    </xf>
    <xf numFmtId="0" fontId="26" fillId="6" borderId="4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5" xfId="0" applyFont="1" applyFill="1" applyBorder="1" applyAlignment="1">
      <alignment horizontal="center"/>
    </xf>
    <xf numFmtId="0" fontId="3" fillId="6" borderId="16" xfId="0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7" fillId="7" borderId="30" xfId="0" applyFont="1" applyFill="1" applyBorder="1" applyAlignment="1">
      <alignment horizontal="center" wrapText="1"/>
    </xf>
    <xf numFmtId="0" fontId="27" fillId="7" borderId="31" xfId="0" applyFont="1" applyFill="1" applyBorder="1" applyAlignment="1">
      <alignment horizontal="center" wrapText="1"/>
    </xf>
    <xf numFmtId="0" fontId="27" fillId="7" borderId="32" xfId="0" applyFont="1" applyFill="1" applyBorder="1" applyAlignment="1">
      <alignment horizontal="center" wrapText="1"/>
    </xf>
    <xf numFmtId="0" fontId="27" fillId="7" borderId="33" xfId="0" applyFont="1" applyFill="1" applyBorder="1" applyAlignment="1">
      <alignment horizontal="center" wrapText="1"/>
    </xf>
    <xf numFmtId="0" fontId="27" fillId="7" borderId="34" xfId="0" applyFont="1" applyFill="1" applyBorder="1" applyAlignment="1">
      <alignment horizontal="center" wrapText="1"/>
    </xf>
    <xf numFmtId="0" fontId="27" fillId="7" borderId="35" xfId="0" applyFont="1" applyFill="1" applyBorder="1" applyAlignment="1">
      <alignment horizontal="center" wrapText="1"/>
    </xf>
    <xf numFmtId="0" fontId="33" fillId="6" borderId="1" xfId="0" applyFont="1" applyFill="1" applyBorder="1" applyAlignment="1">
      <alignment horizontal="center" vertical="center" textRotation="255" wrapText="1"/>
    </xf>
    <xf numFmtId="0" fontId="15" fillId="6" borderId="2" xfId="0" applyFont="1" applyFill="1" applyBorder="1" applyAlignment="1">
      <alignment horizontal="center"/>
    </xf>
    <xf numFmtId="0" fontId="15" fillId="6" borderId="4" xfId="0" applyFont="1" applyFill="1" applyBorder="1" applyAlignment="1">
      <alignment horizontal="center"/>
    </xf>
    <xf numFmtId="0" fontId="19" fillId="6" borderId="0" xfId="0" applyFont="1" applyFill="1" applyAlignment="1">
      <alignment horizontal="center"/>
    </xf>
    <xf numFmtId="1" fontId="27" fillId="6" borderId="2" xfId="0" applyNumberFormat="1" applyFont="1" applyFill="1" applyBorder="1" applyAlignment="1">
      <alignment horizontal="center"/>
    </xf>
    <xf numFmtId="1" fontId="27" fillId="6" borderId="3" xfId="0" applyNumberFormat="1" applyFont="1" applyFill="1" applyBorder="1" applyAlignment="1">
      <alignment horizontal="center"/>
    </xf>
    <xf numFmtId="1" fontId="27" fillId="6" borderId="4" xfId="0" applyNumberFormat="1" applyFont="1" applyFill="1" applyBorder="1" applyAlignment="1">
      <alignment horizontal="center"/>
    </xf>
    <xf numFmtId="0" fontId="27" fillId="6" borderId="2" xfId="0" applyFont="1" applyFill="1" applyBorder="1" applyAlignment="1">
      <alignment horizontal="center"/>
    </xf>
    <xf numFmtId="0" fontId="27" fillId="6" borderId="3" xfId="0" applyFont="1" applyFill="1" applyBorder="1" applyAlignment="1">
      <alignment horizontal="center"/>
    </xf>
    <xf numFmtId="0" fontId="27" fillId="6" borderId="4" xfId="0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/>
    </xf>
    <xf numFmtId="0" fontId="15" fillId="6" borderId="5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/>
    </xf>
    <xf numFmtId="0" fontId="30" fillId="6" borderId="24" xfId="0" applyFont="1" applyFill="1" applyBorder="1" applyAlignment="1">
      <alignment horizontal="center" vertical="center" shrinkToFit="1"/>
    </xf>
    <xf numFmtId="0" fontId="30" fillId="6" borderId="8" xfId="0" applyFont="1" applyFill="1" applyBorder="1" applyAlignment="1">
      <alignment horizontal="center" vertical="center" shrinkToFit="1"/>
    </xf>
    <xf numFmtId="0" fontId="30" fillId="6" borderId="29" xfId="0" applyFont="1" applyFill="1" applyBorder="1" applyAlignment="1">
      <alignment horizontal="center" vertical="center" shrinkToFit="1"/>
    </xf>
    <xf numFmtId="1" fontId="18" fillId="6" borderId="26" xfId="0" applyNumberFormat="1" applyFont="1" applyFill="1" applyBorder="1" applyAlignment="1">
      <alignment horizontal="center"/>
    </xf>
    <xf numFmtId="0" fontId="18" fillId="6" borderId="27" xfId="0" applyFont="1" applyFill="1" applyBorder="1" applyAlignment="1">
      <alignment horizontal="center"/>
    </xf>
    <xf numFmtId="0" fontId="18" fillId="6" borderId="28" xfId="0" applyFont="1" applyFill="1" applyBorder="1" applyAlignment="1">
      <alignment horizontal="center"/>
    </xf>
    <xf numFmtId="1" fontId="31" fillId="6" borderId="22" xfId="0" applyNumberFormat="1" applyFont="1" applyFill="1" applyBorder="1" applyAlignment="1">
      <alignment horizontal="center" vertical="center"/>
    </xf>
    <xf numFmtId="1" fontId="31" fillId="6" borderId="23" xfId="0" applyNumberFormat="1" applyFont="1" applyFill="1" applyBorder="1" applyAlignment="1">
      <alignment horizontal="center" vertical="center"/>
    </xf>
    <xf numFmtId="1" fontId="31" fillId="6" borderId="7" xfId="0" applyNumberFormat="1" applyFont="1" applyFill="1" applyBorder="1" applyAlignment="1">
      <alignment horizontal="center" vertical="center"/>
    </xf>
    <xf numFmtId="1" fontId="31" fillId="6" borderId="20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35" fillId="0" borderId="6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49" fontId="37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2" borderId="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4"/>
  <sheetViews>
    <sheetView tabSelected="1" workbookViewId="0">
      <selection activeCell="B1" sqref="B1"/>
    </sheetView>
  </sheetViews>
  <sheetFormatPr baseColWidth="10" defaultRowHeight="15" x14ac:dyDescent="0.25"/>
  <cols>
    <col min="16" max="28" width="3.7109375" hidden="1" customWidth="1"/>
  </cols>
  <sheetData>
    <row r="1" spans="1:32" x14ac:dyDescent="0.25">
      <c r="A1" s="15" t="s">
        <v>56</v>
      </c>
      <c r="B1" s="25">
        <v>2023</v>
      </c>
    </row>
    <row r="2" spans="1:32" x14ac:dyDescent="0.25">
      <c r="A2" s="15" t="s">
        <v>57</v>
      </c>
      <c r="B2" s="16" t="s">
        <v>59</v>
      </c>
      <c r="C2" s="27" t="s">
        <v>60</v>
      </c>
      <c r="D2" s="16" t="s">
        <v>61</v>
      </c>
      <c r="E2" s="16" t="s">
        <v>62</v>
      </c>
      <c r="F2" s="16" t="s">
        <v>63</v>
      </c>
      <c r="G2" s="16" t="s">
        <v>64</v>
      </c>
      <c r="H2" s="16" t="s">
        <v>65</v>
      </c>
      <c r="I2" s="16" t="s">
        <v>66</v>
      </c>
      <c r="J2" s="16" t="s">
        <v>71</v>
      </c>
      <c r="K2" s="16" t="s">
        <v>72</v>
      </c>
      <c r="L2" s="16" t="s">
        <v>67</v>
      </c>
      <c r="M2" s="16" t="s">
        <v>25</v>
      </c>
      <c r="N2" s="16" t="s">
        <v>26</v>
      </c>
    </row>
    <row r="3" spans="1:32" hidden="1" x14ac:dyDescent="0.25">
      <c r="A3" s="14"/>
      <c r="B3" s="28">
        <v>1</v>
      </c>
      <c r="C3" s="16">
        <v>2</v>
      </c>
      <c r="D3" s="16">
        <v>3</v>
      </c>
      <c r="E3" s="16">
        <v>4</v>
      </c>
      <c r="F3" s="16">
        <v>5</v>
      </c>
      <c r="G3" s="16">
        <v>6</v>
      </c>
      <c r="H3" s="16">
        <v>7</v>
      </c>
      <c r="I3" s="16">
        <v>8</v>
      </c>
      <c r="J3" s="16">
        <v>9</v>
      </c>
      <c r="K3" s="16"/>
      <c r="L3" s="16">
        <v>10</v>
      </c>
      <c r="M3" s="16">
        <v>11</v>
      </c>
      <c r="N3" s="16">
        <v>12</v>
      </c>
    </row>
    <row r="4" spans="1:32" x14ac:dyDescent="0.25">
      <c r="A4" s="15" t="s">
        <v>58</v>
      </c>
      <c r="B4" s="26">
        <v>2</v>
      </c>
      <c r="C4" s="26"/>
      <c r="D4" s="26"/>
      <c r="E4" s="26">
        <v>6</v>
      </c>
      <c r="F4" s="26">
        <v>1</v>
      </c>
      <c r="G4" s="26">
        <v>24</v>
      </c>
      <c r="H4" s="26">
        <v>25</v>
      </c>
      <c r="I4" s="26">
        <v>15</v>
      </c>
      <c r="J4" s="26"/>
      <c r="K4" s="26"/>
      <c r="L4" s="26">
        <v>12</v>
      </c>
      <c r="M4" s="26">
        <v>1</v>
      </c>
      <c r="N4" s="26">
        <v>6</v>
      </c>
      <c r="P4" s="18">
        <f t="shared" ref="P4:Y4" si="0">IF(B4="","",DATE($B$1,B$3,B4))</f>
        <v>44928</v>
      </c>
      <c r="Q4" s="18" t="str">
        <f t="shared" si="0"/>
        <v/>
      </c>
      <c r="R4" s="18" t="str">
        <f t="shared" si="0"/>
        <v/>
      </c>
      <c r="S4" s="18">
        <f t="shared" si="0"/>
        <v>45022</v>
      </c>
      <c r="T4" s="18">
        <f t="shared" si="0"/>
        <v>45047</v>
      </c>
      <c r="U4" s="18">
        <f t="shared" si="0"/>
        <v>45101</v>
      </c>
      <c r="V4" s="18">
        <f t="shared" si="0"/>
        <v>45132</v>
      </c>
      <c r="W4" s="18">
        <f t="shared" si="0"/>
        <v>45153</v>
      </c>
      <c r="X4" s="18" t="str">
        <f t="shared" si="0"/>
        <v/>
      </c>
      <c r="Y4" s="18" t="str">
        <f t="shared" si="0"/>
        <v/>
      </c>
      <c r="Z4" s="18">
        <f t="shared" ref="Z4" si="1">IF(L4="","",DATE($B$1,L$3,L4))</f>
        <v>45211</v>
      </c>
      <c r="AA4" s="18">
        <f>IF(M4="","",DATE($B$1,M$3,M4))</f>
        <v>45231</v>
      </c>
      <c r="AB4" s="18">
        <f t="shared" ref="AB4" si="2">IF(N4="","",DATE($B$1,N$3,N4))</f>
        <v>45266</v>
      </c>
      <c r="AC4" s="17"/>
      <c r="AD4" s="17"/>
      <c r="AE4" s="17"/>
      <c r="AF4" s="17"/>
    </row>
    <row r="5" spans="1:32" x14ac:dyDescent="0.25">
      <c r="B5" s="26">
        <v>6</v>
      </c>
      <c r="C5" s="26"/>
      <c r="D5" s="26"/>
      <c r="E5" s="26">
        <v>7</v>
      </c>
      <c r="F5" s="26">
        <v>17</v>
      </c>
      <c r="G5" s="26"/>
      <c r="H5" s="26"/>
      <c r="I5" s="26">
        <v>16</v>
      </c>
      <c r="J5" s="26"/>
      <c r="K5" s="26"/>
      <c r="L5" s="26"/>
      <c r="M5" s="26"/>
      <c r="N5" s="26">
        <v>8</v>
      </c>
      <c r="P5" s="18">
        <f t="shared" ref="P5:P12" si="3">IF(B5="","",DATE($B$1,B$3,B5))</f>
        <v>44932</v>
      </c>
      <c r="Q5" s="18" t="str">
        <f t="shared" ref="Q5:Q12" si="4">IF(C5="","",DATE($B$1,C$3,C5))</f>
        <v/>
      </c>
      <c r="R5" s="18" t="str">
        <f t="shared" ref="R5:R12" si="5">IF(D5="","",DATE($B$1,D$3,D5))</f>
        <v/>
      </c>
      <c r="S5" s="18">
        <f t="shared" ref="S5:S12" si="6">IF(E5="","",DATE($B$1,E$3,E5))</f>
        <v>45023</v>
      </c>
      <c r="T5" s="18">
        <f t="shared" ref="T5:T12" si="7">IF(F5="","",DATE($B$1,F$3,F5))</f>
        <v>45063</v>
      </c>
      <c r="U5" s="18" t="str">
        <f t="shared" ref="U5:U12" si="8">IF(G5="","",DATE($B$1,G$3,G5))</f>
        <v/>
      </c>
      <c r="V5" s="18" t="str">
        <f t="shared" ref="V5:V12" si="9">IF(H5="","",DATE($B$1,H$3,H5))</f>
        <v/>
      </c>
      <c r="W5" s="18">
        <f t="shared" ref="W5:W12" si="10">IF(I5="","",DATE($B$1,I$3,I5))</f>
        <v>45154</v>
      </c>
      <c r="X5" s="18" t="str">
        <f t="shared" ref="X5:Y12" si="11">IF(J5="","",DATE($B$1,J$3,J5))</f>
        <v/>
      </c>
      <c r="Y5" s="18" t="str">
        <f t="shared" si="11"/>
        <v/>
      </c>
      <c r="Z5" s="18" t="str">
        <f t="shared" ref="Z5:Z12" si="12">IF(L5="","",DATE($B$1,L$3,L5))</f>
        <v/>
      </c>
      <c r="AA5" s="18" t="str">
        <f t="shared" ref="AA5:AA12" si="13">IF(M5="","",DATE($B$1,M$3,M5))</f>
        <v/>
      </c>
      <c r="AB5" s="18">
        <f t="shared" ref="AB5:AB12" si="14">IF(N5="","",DATE($B$1,N$3,N5))</f>
        <v>45268</v>
      </c>
    </row>
    <row r="6" spans="1:32" x14ac:dyDescent="0.25">
      <c r="B6" s="26"/>
      <c r="C6" s="26"/>
      <c r="D6" s="26"/>
      <c r="E6" s="26"/>
      <c r="F6" s="26">
        <v>26</v>
      </c>
      <c r="G6" s="26"/>
      <c r="H6" s="26"/>
      <c r="I6" s="26"/>
      <c r="J6" s="26"/>
      <c r="K6" s="26"/>
      <c r="L6" s="26"/>
      <c r="M6" s="26"/>
      <c r="N6" s="26">
        <v>25</v>
      </c>
      <c r="P6" s="18" t="str">
        <f t="shared" si="3"/>
        <v/>
      </c>
      <c r="Q6" s="18" t="str">
        <f t="shared" si="4"/>
        <v/>
      </c>
      <c r="R6" s="18" t="str">
        <f t="shared" si="5"/>
        <v/>
      </c>
      <c r="S6" s="18" t="str">
        <f t="shared" si="6"/>
        <v/>
      </c>
      <c r="T6" s="18">
        <f t="shared" si="7"/>
        <v>45072</v>
      </c>
      <c r="U6" s="18" t="str">
        <f t="shared" si="8"/>
        <v/>
      </c>
      <c r="V6" s="18" t="str">
        <f t="shared" si="9"/>
        <v/>
      </c>
      <c r="W6" s="18" t="str">
        <f t="shared" si="10"/>
        <v/>
      </c>
      <c r="X6" s="18" t="str">
        <f t="shared" si="11"/>
        <v/>
      </c>
      <c r="Y6" s="18" t="str">
        <f t="shared" si="11"/>
        <v/>
      </c>
      <c r="Z6" s="18" t="str">
        <f t="shared" si="12"/>
        <v/>
      </c>
      <c r="AA6" s="18" t="str">
        <f t="shared" si="13"/>
        <v/>
      </c>
      <c r="AB6" s="18">
        <f t="shared" si="14"/>
        <v>45285</v>
      </c>
    </row>
    <row r="7" spans="1:32" x14ac:dyDescent="0.25"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P7" s="18" t="str">
        <f t="shared" si="3"/>
        <v/>
      </c>
      <c r="Q7" s="18" t="str">
        <f t="shared" si="4"/>
        <v/>
      </c>
      <c r="R7" s="18" t="str">
        <f t="shared" si="5"/>
        <v/>
      </c>
      <c r="S7" s="18" t="str">
        <f t="shared" si="6"/>
        <v/>
      </c>
      <c r="T7" s="18" t="str">
        <f t="shared" si="7"/>
        <v/>
      </c>
      <c r="U7" s="18" t="str">
        <f t="shared" si="8"/>
        <v/>
      </c>
      <c r="V7" s="18" t="str">
        <f t="shared" si="9"/>
        <v/>
      </c>
      <c r="W7" s="18" t="str">
        <f t="shared" si="10"/>
        <v/>
      </c>
      <c r="X7" s="18" t="str">
        <f t="shared" si="11"/>
        <v/>
      </c>
      <c r="Y7" s="18" t="str">
        <f t="shared" si="11"/>
        <v/>
      </c>
      <c r="Z7" s="18" t="str">
        <f t="shared" si="12"/>
        <v/>
      </c>
      <c r="AA7" s="18" t="str">
        <f t="shared" si="13"/>
        <v/>
      </c>
      <c r="AB7" s="18" t="str">
        <f t="shared" si="14"/>
        <v/>
      </c>
    </row>
    <row r="8" spans="1:32" x14ac:dyDescent="0.25"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P8" s="18" t="str">
        <f t="shared" si="3"/>
        <v/>
      </c>
      <c r="Q8" s="18" t="str">
        <f t="shared" si="4"/>
        <v/>
      </c>
      <c r="R8" s="18" t="str">
        <f t="shared" si="5"/>
        <v/>
      </c>
      <c r="S8" s="18" t="str">
        <f t="shared" si="6"/>
        <v/>
      </c>
      <c r="T8" s="18" t="str">
        <f t="shared" si="7"/>
        <v/>
      </c>
      <c r="U8" s="18" t="str">
        <f t="shared" si="8"/>
        <v/>
      </c>
      <c r="V8" s="18" t="str">
        <f t="shared" si="9"/>
        <v/>
      </c>
      <c r="W8" s="18" t="str">
        <f t="shared" si="10"/>
        <v/>
      </c>
      <c r="X8" s="18" t="str">
        <f t="shared" si="11"/>
        <v/>
      </c>
      <c r="Y8" s="18" t="str">
        <f t="shared" si="11"/>
        <v/>
      </c>
      <c r="Z8" s="18" t="str">
        <f t="shared" si="12"/>
        <v/>
      </c>
      <c r="AA8" s="18" t="str">
        <f t="shared" si="13"/>
        <v/>
      </c>
      <c r="AB8" s="18" t="str">
        <f t="shared" si="14"/>
        <v/>
      </c>
    </row>
    <row r="9" spans="1:32" x14ac:dyDescent="0.25"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P9" s="18" t="str">
        <f t="shared" si="3"/>
        <v/>
      </c>
      <c r="Q9" s="18" t="str">
        <f t="shared" si="4"/>
        <v/>
      </c>
      <c r="R9" s="18" t="str">
        <f t="shared" si="5"/>
        <v/>
      </c>
      <c r="S9" s="18" t="str">
        <f t="shared" si="6"/>
        <v/>
      </c>
      <c r="T9" s="18" t="str">
        <f t="shared" si="7"/>
        <v/>
      </c>
      <c r="U9" s="18" t="str">
        <f t="shared" si="8"/>
        <v/>
      </c>
      <c r="V9" s="18" t="str">
        <f t="shared" si="9"/>
        <v/>
      </c>
      <c r="W9" s="18" t="str">
        <f t="shared" si="10"/>
        <v/>
      </c>
      <c r="X9" s="18" t="str">
        <f t="shared" si="11"/>
        <v/>
      </c>
      <c r="Y9" s="18" t="str">
        <f t="shared" si="11"/>
        <v/>
      </c>
      <c r="Z9" s="18" t="str">
        <f t="shared" si="12"/>
        <v/>
      </c>
      <c r="AA9" s="18" t="str">
        <f t="shared" si="13"/>
        <v/>
      </c>
      <c r="AB9" s="18" t="str">
        <f t="shared" si="14"/>
        <v/>
      </c>
    </row>
    <row r="10" spans="1:32" x14ac:dyDescent="0.25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P10" s="18" t="str">
        <f t="shared" si="3"/>
        <v/>
      </c>
      <c r="Q10" s="18" t="str">
        <f t="shared" si="4"/>
        <v/>
      </c>
      <c r="R10" s="18" t="str">
        <f t="shared" si="5"/>
        <v/>
      </c>
      <c r="S10" s="18" t="str">
        <f t="shared" si="6"/>
        <v/>
      </c>
      <c r="T10" s="18" t="str">
        <f t="shared" si="7"/>
        <v/>
      </c>
      <c r="U10" s="18" t="str">
        <f t="shared" si="8"/>
        <v/>
      </c>
      <c r="V10" s="18" t="str">
        <f t="shared" si="9"/>
        <v/>
      </c>
      <c r="W10" s="18" t="str">
        <f t="shared" si="10"/>
        <v/>
      </c>
      <c r="X10" s="18" t="str">
        <f t="shared" si="11"/>
        <v/>
      </c>
      <c r="Y10" s="18" t="str">
        <f t="shared" si="11"/>
        <v/>
      </c>
      <c r="Z10" s="18" t="str">
        <f t="shared" si="12"/>
        <v/>
      </c>
      <c r="AA10" s="18" t="str">
        <f t="shared" si="13"/>
        <v/>
      </c>
      <c r="AB10" s="18" t="str">
        <f t="shared" si="14"/>
        <v/>
      </c>
    </row>
    <row r="11" spans="1:32" x14ac:dyDescent="0.25"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P11" s="18" t="str">
        <f t="shared" si="3"/>
        <v/>
      </c>
      <c r="Q11" s="18" t="str">
        <f t="shared" si="4"/>
        <v/>
      </c>
      <c r="R11" s="18" t="str">
        <f t="shared" si="5"/>
        <v/>
      </c>
      <c r="S11" s="18" t="str">
        <f t="shared" si="6"/>
        <v/>
      </c>
      <c r="T11" s="18" t="str">
        <f t="shared" si="7"/>
        <v/>
      </c>
      <c r="U11" s="18" t="str">
        <f t="shared" si="8"/>
        <v/>
      </c>
      <c r="V11" s="18" t="str">
        <f t="shared" si="9"/>
        <v/>
      </c>
      <c r="W11" s="18" t="str">
        <f t="shared" si="10"/>
        <v/>
      </c>
      <c r="X11" s="18" t="str">
        <f t="shared" si="11"/>
        <v/>
      </c>
      <c r="Y11" s="18" t="str">
        <f t="shared" si="11"/>
        <v/>
      </c>
      <c r="Z11" s="18" t="str">
        <f t="shared" si="12"/>
        <v/>
      </c>
      <c r="AA11" s="18" t="str">
        <f t="shared" si="13"/>
        <v/>
      </c>
      <c r="AB11" s="18" t="str">
        <f t="shared" si="14"/>
        <v/>
      </c>
    </row>
    <row r="12" spans="1:32" x14ac:dyDescent="0.25"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P12" s="18" t="str">
        <f t="shared" si="3"/>
        <v/>
      </c>
      <c r="Q12" s="18" t="str">
        <f t="shared" si="4"/>
        <v/>
      </c>
      <c r="R12" s="18" t="str">
        <f t="shared" si="5"/>
        <v/>
      </c>
      <c r="S12" s="18" t="str">
        <f t="shared" si="6"/>
        <v/>
      </c>
      <c r="T12" s="18" t="str">
        <f t="shared" si="7"/>
        <v/>
      </c>
      <c r="U12" s="18" t="str">
        <f t="shared" si="8"/>
        <v/>
      </c>
      <c r="V12" s="18" t="str">
        <f t="shared" si="9"/>
        <v/>
      </c>
      <c r="W12" s="18" t="str">
        <f t="shared" si="10"/>
        <v/>
      </c>
      <c r="X12" s="18" t="str">
        <f t="shared" si="11"/>
        <v/>
      </c>
      <c r="Y12" s="18" t="str">
        <f t="shared" si="11"/>
        <v/>
      </c>
      <c r="Z12" s="18" t="str">
        <f t="shared" si="12"/>
        <v/>
      </c>
      <c r="AA12" s="18" t="str">
        <f t="shared" si="13"/>
        <v/>
      </c>
      <c r="AB12" s="18" t="str">
        <f t="shared" si="14"/>
        <v/>
      </c>
    </row>
    <row r="13" spans="1:32" ht="15.75" thickBot="1" x14ac:dyDescent="0.3"/>
    <row r="14" spans="1:32" x14ac:dyDescent="0.25">
      <c r="A14" s="19" t="s">
        <v>68</v>
      </c>
      <c r="B14" s="20">
        <f t="shared" ref="B14:N14" si="15">COUNTIF(B84:B114,"L")</f>
        <v>20</v>
      </c>
      <c r="C14" s="20">
        <f t="shared" si="15"/>
        <v>20</v>
      </c>
      <c r="D14" s="20">
        <f t="shared" si="15"/>
        <v>23</v>
      </c>
      <c r="E14" s="20">
        <f t="shared" si="15"/>
        <v>18</v>
      </c>
      <c r="F14" s="20">
        <f t="shared" si="15"/>
        <v>20</v>
      </c>
      <c r="G14" s="20">
        <f t="shared" si="15"/>
        <v>22</v>
      </c>
      <c r="H14" s="20">
        <f t="shared" si="15"/>
        <v>20</v>
      </c>
      <c r="I14" s="20">
        <f t="shared" si="15"/>
        <v>21</v>
      </c>
      <c r="J14" s="20">
        <f t="shared" si="15"/>
        <v>2</v>
      </c>
      <c r="K14" s="20">
        <f t="shared" si="15"/>
        <v>19</v>
      </c>
      <c r="L14" s="20">
        <f t="shared" si="15"/>
        <v>21</v>
      </c>
      <c r="M14" s="20">
        <f t="shared" si="15"/>
        <v>21</v>
      </c>
      <c r="N14" s="21">
        <f t="shared" si="15"/>
        <v>18</v>
      </c>
    </row>
    <row r="15" spans="1:32" x14ac:dyDescent="0.25">
      <c r="A15" s="22" t="s">
        <v>69</v>
      </c>
      <c r="B15" s="13">
        <f t="shared" ref="B15:N15" si="16">COUNTIF(B84:B114,"S")</f>
        <v>4</v>
      </c>
      <c r="C15" s="13">
        <f t="shared" si="16"/>
        <v>4</v>
      </c>
      <c r="D15" s="13">
        <f t="shared" si="16"/>
        <v>4</v>
      </c>
      <c r="E15" s="13">
        <f t="shared" si="16"/>
        <v>5</v>
      </c>
      <c r="F15" s="13">
        <f t="shared" si="16"/>
        <v>4</v>
      </c>
      <c r="G15" s="13">
        <f t="shared" si="16"/>
        <v>3</v>
      </c>
      <c r="H15" s="13">
        <f t="shared" si="16"/>
        <v>5</v>
      </c>
      <c r="I15" s="13">
        <f t="shared" si="16"/>
        <v>4</v>
      </c>
      <c r="J15" s="13">
        <f t="shared" si="16"/>
        <v>1</v>
      </c>
      <c r="K15" s="13">
        <f t="shared" si="16"/>
        <v>4</v>
      </c>
      <c r="L15" s="13">
        <f t="shared" si="16"/>
        <v>4</v>
      </c>
      <c r="M15" s="13">
        <f t="shared" si="16"/>
        <v>4</v>
      </c>
      <c r="N15" s="23">
        <f t="shared" si="16"/>
        <v>5</v>
      </c>
    </row>
    <row r="16" spans="1:32" x14ac:dyDescent="0.25">
      <c r="A16" s="22" t="s">
        <v>70</v>
      </c>
      <c r="B16" s="13">
        <f t="shared" ref="B16:N16" si="17">COUNTIF(B84:B114,"D")</f>
        <v>7</v>
      </c>
      <c r="C16" s="13">
        <f t="shared" si="17"/>
        <v>4</v>
      </c>
      <c r="D16" s="13">
        <f t="shared" si="17"/>
        <v>4</v>
      </c>
      <c r="E16" s="13">
        <f t="shared" si="17"/>
        <v>7</v>
      </c>
      <c r="F16" s="13">
        <f t="shared" si="17"/>
        <v>7</v>
      </c>
      <c r="G16" s="13">
        <f t="shared" si="17"/>
        <v>5</v>
      </c>
      <c r="H16" s="13">
        <f t="shared" si="17"/>
        <v>6</v>
      </c>
      <c r="I16" s="13">
        <f t="shared" si="17"/>
        <v>6</v>
      </c>
      <c r="J16" s="13">
        <f t="shared" si="17"/>
        <v>1</v>
      </c>
      <c r="K16" s="13">
        <f t="shared" si="17"/>
        <v>3</v>
      </c>
      <c r="L16" s="13">
        <f t="shared" si="17"/>
        <v>6</v>
      </c>
      <c r="M16" s="13">
        <f t="shared" si="17"/>
        <v>5</v>
      </c>
      <c r="N16" s="23">
        <f t="shared" si="17"/>
        <v>8</v>
      </c>
    </row>
    <row r="17" spans="1:14" ht="15.75" thickBot="1" x14ac:dyDescent="0.3">
      <c r="A17" s="73" t="s">
        <v>92</v>
      </c>
      <c r="B17" s="24">
        <f>B14+B15+B16</f>
        <v>31</v>
      </c>
      <c r="C17" s="24">
        <f t="shared" ref="C17:N17" si="18">C14+C15+C16</f>
        <v>28</v>
      </c>
      <c r="D17" s="24">
        <f t="shared" si="18"/>
        <v>31</v>
      </c>
      <c r="E17" s="24">
        <f t="shared" si="18"/>
        <v>30</v>
      </c>
      <c r="F17" s="24">
        <f t="shared" si="18"/>
        <v>31</v>
      </c>
      <c r="G17" s="24">
        <f t="shared" si="18"/>
        <v>30</v>
      </c>
      <c r="H17" s="24">
        <f t="shared" si="18"/>
        <v>31</v>
      </c>
      <c r="I17" s="24">
        <f t="shared" si="18"/>
        <v>31</v>
      </c>
      <c r="J17" s="24">
        <f t="shared" si="18"/>
        <v>4</v>
      </c>
      <c r="K17" s="24">
        <f t="shared" si="18"/>
        <v>26</v>
      </c>
      <c r="L17" s="24">
        <f t="shared" si="18"/>
        <v>31</v>
      </c>
      <c r="M17" s="24">
        <f t="shared" si="18"/>
        <v>30</v>
      </c>
      <c r="N17" s="24">
        <f t="shared" si="18"/>
        <v>31</v>
      </c>
    </row>
    <row r="19" spans="1:14" hidden="1" x14ac:dyDescent="0.25">
      <c r="B19" s="17">
        <f>DATE($B$1,B3+1,0)</f>
        <v>44957</v>
      </c>
      <c r="C19" s="17">
        <f t="shared" ref="C19:N19" si="19">DATE($B$1,C3+1,0)</f>
        <v>44985</v>
      </c>
      <c r="D19" s="17">
        <f t="shared" si="19"/>
        <v>45016</v>
      </c>
      <c r="E19" s="17">
        <f t="shared" si="19"/>
        <v>45046</v>
      </c>
      <c r="F19" s="17">
        <f t="shared" si="19"/>
        <v>45077</v>
      </c>
      <c r="G19" s="17">
        <f t="shared" si="19"/>
        <v>45107</v>
      </c>
      <c r="H19" s="17">
        <f t="shared" si="19"/>
        <v>45138</v>
      </c>
      <c r="I19" s="17">
        <f t="shared" si="19"/>
        <v>45169</v>
      </c>
      <c r="J19" s="17">
        <f t="shared" si="19"/>
        <v>45199</v>
      </c>
      <c r="K19" s="17"/>
      <c r="L19" s="17">
        <f t="shared" si="19"/>
        <v>45230</v>
      </c>
      <c r="M19" s="17">
        <f t="shared" si="19"/>
        <v>45260</v>
      </c>
      <c r="N19" s="17">
        <f t="shared" si="19"/>
        <v>45291</v>
      </c>
    </row>
    <row r="20" spans="1:14" hidden="1" x14ac:dyDescent="0.25">
      <c r="A20">
        <v>1</v>
      </c>
      <c r="B20" s="17">
        <f>DATE($B$1,B$3,$A20)</f>
        <v>44927</v>
      </c>
      <c r="C20" s="17">
        <f t="shared" ref="C20:M20" si="20">DATE($B$1,C$3,$A20)</f>
        <v>44958</v>
      </c>
      <c r="D20" s="17">
        <f t="shared" si="20"/>
        <v>44986</v>
      </c>
      <c r="E20" s="17">
        <f t="shared" si="20"/>
        <v>45017</v>
      </c>
      <c r="F20" s="17">
        <f t="shared" si="20"/>
        <v>45047</v>
      </c>
      <c r="G20" s="17">
        <f t="shared" si="20"/>
        <v>45078</v>
      </c>
      <c r="H20" s="17">
        <f t="shared" si="20"/>
        <v>45108</v>
      </c>
      <c r="I20" s="17">
        <f t="shared" si="20"/>
        <v>45139</v>
      </c>
      <c r="J20" s="17">
        <f t="shared" si="20"/>
        <v>45170</v>
      </c>
      <c r="K20" s="17"/>
      <c r="L20" s="17">
        <f t="shared" si="20"/>
        <v>45200</v>
      </c>
      <c r="M20" s="17">
        <f t="shared" si="20"/>
        <v>45231</v>
      </c>
      <c r="N20" s="17">
        <f>DATE($B$1,N$3,$A20)</f>
        <v>45261</v>
      </c>
    </row>
    <row r="21" spans="1:14" hidden="1" x14ac:dyDescent="0.25">
      <c r="A21">
        <v>2</v>
      </c>
      <c r="B21" s="17">
        <f t="shared" ref="B21:M46" si="21">DATE($B$1,B$3,$A21)</f>
        <v>44928</v>
      </c>
      <c r="C21" s="17">
        <f t="shared" si="21"/>
        <v>44959</v>
      </c>
      <c r="D21" s="17">
        <f t="shared" si="21"/>
        <v>44987</v>
      </c>
      <c r="E21" s="17">
        <f t="shared" si="21"/>
        <v>45018</v>
      </c>
      <c r="F21" s="17">
        <f t="shared" si="21"/>
        <v>45048</v>
      </c>
      <c r="G21" s="17">
        <f t="shared" si="21"/>
        <v>45079</v>
      </c>
      <c r="H21" s="17">
        <f t="shared" si="21"/>
        <v>45109</v>
      </c>
      <c r="I21" s="17">
        <f t="shared" si="21"/>
        <v>45140</v>
      </c>
      <c r="J21" s="17">
        <f t="shared" si="21"/>
        <v>45171</v>
      </c>
      <c r="K21" s="17"/>
      <c r="L21" s="17">
        <f t="shared" si="21"/>
        <v>45201</v>
      </c>
      <c r="M21" s="17">
        <f t="shared" si="21"/>
        <v>45232</v>
      </c>
      <c r="N21" s="17">
        <f t="shared" ref="N21:N46" si="22">DATE($B$1,N$3,$A21)</f>
        <v>45262</v>
      </c>
    </row>
    <row r="22" spans="1:14" hidden="1" x14ac:dyDescent="0.25">
      <c r="A22">
        <v>3</v>
      </c>
      <c r="B22" s="17">
        <f t="shared" si="21"/>
        <v>44929</v>
      </c>
      <c r="C22" s="17">
        <f t="shared" si="21"/>
        <v>44960</v>
      </c>
      <c r="D22" s="17">
        <f t="shared" si="21"/>
        <v>44988</v>
      </c>
      <c r="E22" s="17">
        <f t="shared" si="21"/>
        <v>45019</v>
      </c>
      <c r="F22" s="17">
        <f t="shared" si="21"/>
        <v>45049</v>
      </c>
      <c r="G22" s="17">
        <f t="shared" si="21"/>
        <v>45080</v>
      </c>
      <c r="H22" s="17">
        <f t="shared" si="21"/>
        <v>45110</v>
      </c>
      <c r="I22" s="17">
        <f t="shared" si="21"/>
        <v>45141</v>
      </c>
      <c r="J22" s="17">
        <f t="shared" si="21"/>
        <v>45172</v>
      </c>
      <c r="K22" s="17"/>
      <c r="L22" s="17">
        <f t="shared" si="21"/>
        <v>45202</v>
      </c>
      <c r="M22" s="17">
        <f t="shared" si="21"/>
        <v>45233</v>
      </c>
      <c r="N22" s="17">
        <f t="shared" si="22"/>
        <v>45263</v>
      </c>
    </row>
    <row r="23" spans="1:14" hidden="1" x14ac:dyDescent="0.25">
      <c r="A23">
        <v>4</v>
      </c>
      <c r="B23" s="17">
        <f t="shared" si="21"/>
        <v>44930</v>
      </c>
      <c r="C23" s="17">
        <f t="shared" si="21"/>
        <v>44961</v>
      </c>
      <c r="D23" s="17">
        <f t="shared" si="21"/>
        <v>44989</v>
      </c>
      <c r="E23" s="17">
        <f t="shared" si="21"/>
        <v>45020</v>
      </c>
      <c r="F23" s="17">
        <f t="shared" si="21"/>
        <v>45050</v>
      </c>
      <c r="G23" s="17">
        <f t="shared" si="21"/>
        <v>45081</v>
      </c>
      <c r="H23" s="17">
        <f t="shared" si="21"/>
        <v>45111</v>
      </c>
      <c r="I23" s="17">
        <f t="shared" si="21"/>
        <v>45142</v>
      </c>
      <c r="J23" s="17">
        <f t="shared" si="21"/>
        <v>45173</v>
      </c>
      <c r="K23" s="17"/>
      <c r="L23" s="17">
        <f t="shared" si="21"/>
        <v>45203</v>
      </c>
      <c r="M23" s="17">
        <f t="shared" si="21"/>
        <v>45234</v>
      </c>
      <c r="N23" s="17">
        <f t="shared" si="22"/>
        <v>45264</v>
      </c>
    </row>
    <row r="24" spans="1:14" hidden="1" x14ac:dyDescent="0.25">
      <c r="A24">
        <v>5</v>
      </c>
      <c r="B24" s="17">
        <f t="shared" si="21"/>
        <v>44931</v>
      </c>
      <c r="C24" s="17">
        <f t="shared" si="21"/>
        <v>44962</v>
      </c>
      <c r="D24" s="17">
        <f t="shared" si="21"/>
        <v>44990</v>
      </c>
      <c r="E24" s="17">
        <f t="shared" si="21"/>
        <v>45021</v>
      </c>
      <c r="F24" s="17">
        <f t="shared" si="21"/>
        <v>45051</v>
      </c>
      <c r="G24" s="17">
        <f t="shared" si="21"/>
        <v>45082</v>
      </c>
      <c r="H24" s="17">
        <f t="shared" si="21"/>
        <v>45112</v>
      </c>
      <c r="I24" s="17">
        <f t="shared" si="21"/>
        <v>45143</v>
      </c>
      <c r="K24" s="17">
        <f t="shared" ref="K24:K47" si="23">DATE($B$1,J$3,$A24)</f>
        <v>45174</v>
      </c>
      <c r="L24" s="17">
        <f t="shared" si="21"/>
        <v>45204</v>
      </c>
      <c r="M24" s="17">
        <f t="shared" si="21"/>
        <v>45235</v>
      </c>
      <c r="N24" s="17">
        <f t="shared" si="22"/>
        <v>45265</v>
      </c>
    </row>
    <row r="25" spans="1:14" hidden="1" x14ac:dyDescent="0.25">
      <c r="A25">
        <v>6</v>
      </c>
      <c r="B25" s="17">
        <f t="shared" si="21"/>
        <v>44932</v>
      </c>
      <c r="C25" s="17">
        <f t="shared" si="21"/>
        <v>44963</v>
      </c>
      <c r="D25" s="17">
        <f t="shared" si="21"/>
        <v>44991</v>
      </c>
      <c r="E25" s="17">
        <f t="shared" si="21"/>
        <v>45022</v>
      </c>
      <c r="F25" s="17">
        <f t="shared" si="21"/>
        <v>45052</v>
      </c>
      <c r="G25" s="17">
        <f t="shared" si="21"/>
        <v>45083</v>
      </c>
      <c r="H25" s="17">
        <f t="shared" si="21"/>
        <v>45113</v>
      </c>
      <c r="I25" s="17">
        <f t="shared" si="21"/>
        <v>45144</v>
      </c>
      <c r="K25" s="17">
        <f t="shared" si="23"/>
        <v>45175</v>
      </c>
      <c r="L25" s="17">
        <f t="shared" si="21"/>
        <v>45205</v>
      </c>
      <c r="M25" s="17">
        <f t="shared" si="21"/>
        <v>45236</v>
      </c>
      <c r="N25" s="17">
        <f t="shared" si="22"/>
        <v>45266</v>
      </c>
    </row>
    <row r="26" spans="1:14" hidden="1" x14ac:dyDescent="0.25">
      <c r="A26">
        <v>7</v>
      </c>
      <c r="B26" s="17">
        <f t="shared" si="21"/>
        <v>44933</v>
      </c>
      <c r="C26" s="17">
        <f t="shared" si="21"/>
        <v>44964</v>
      </c>
      <c r="D26" s="17">
        <f t="shared" si="21"/>
        <v>44992</v>
      </c>
      <c r="E26" s="17">
        <f t="shared" si="21"/>
        <v>45023</v>
      </c>
      <c r="F26" s="17">
        <f t="shared" si="21"/>
        <v>45053</v>
      </c>
      <c r="G26" s="17">
        <f t="shared" si="21"/>
        <v>45084</v>
      </c>
      <c r="H26" s="17">
        <f t="shared" si="21"/>
        <v>45114</v>
      </c>
      <c r="I26" s="17">
        <f t="shared" si="21"/>
        <v>45145</v>
      </c>
      <c r="K26" s="17">
        <f t="shared" si="23"/>
        <v>45176</v>
      </c>
      <c r="L26" s="17">
        <f t="shared" si="21"/>
        <v>45206</v>
      </c>
      <c r="M26" s="17">
        <f t="shared" si="21"/>
        <v>45237</v>
      </c>
      <c r="N26" s="17">
        <f t="shared" si="22"/>
        <v>45267</v>
      </c>
    </row>
    <row r="27" spans="1:14" hidden="1" x14ac:dyDescent="0.25">
      <c r="A27">
        <v>8</v>
      </c>
      <c r="B27" s="17">
        <f t="shared" si="21"/>
        <v>44934</v>
      </c>
      <c r="C27" s="17">
        <f t="shared" si="21"/>
        <v>44965</v>
      </c>
      <c r="D27" s="17">
        <f t="shared" si="21"/>
        <v>44993</v>
      </c>
      <c r="E27" s="17">
        <f t="shared" si="21"/>
        <v>45024</v>
      </c>
      <c r="F27" s="17">
        <f t="shared" si="21"/>
        <v>45054</v>
      </c>
      <c r="G27" s="17">
        <f t="shared" si="21"/>
        <v>45085</v>
      </c>
      <c r="H27" s="17">
        <f t="shared" si="21"/>
        <v>45115</v>
      </c>
      <c r="I27" s="17">
        <f t="shared" si="21"/>
        <v>45146</v>
      </c>
      <c r="K27" s="17">
        <f t="shared" si="23"/>
        <v>45177</v>
      </c>
      <c r="L27" s="17">
        <f t="shared" si="21"/>
        <v>45207</v>
      </c>
      <c r="M27" s="17">
        <f t="shared" si="21"/>
        <v>45238</v>
      </c>
      <c r="N27" s="17">
        <f t="shared" si="22"/>
        <v>45268</v>
      </c>
    </row>
    <row r="28" spans="1:14" hidden="1" x14ac:dyDescent="0.25">
      <c r="A28">
        <v>9</v>
      </c>
      <c r="B28" s="17">
        <f t="shared" si="21"/>
        <v>44935</v>
      </c>
      <c r="C28" s="17">
        <f t="shared" si="21"/>
        <v>44966</v>
      </c>
      <c r="D28" s="17">
        <f t="shared" si="21"/>
        <v>44994</v>
      </c>
      <c r="E28" s="17">
        <f t="shared" si="21"/>
        <v>45025</v>
      </c>
      <c r="F28" s="17">
        <f t="shared" si="21"/>
        <v>45055</v>
      </c>
      <c r="G28" s="17">
        <f t="shared" si="21"/>
        <v>45086</v>
      </c>
      <c r="H28" s="17">
        <f t="shared" si="21"/>
        <v>45116</v>
      </c>
      <c r="I28" s="17">
        <f t="shared" si="21"/>
        <v>45147</v>
      </c>
      <c r="K28" s="17">
        <f t="shared" si="23"/>
        <v>45178</v>
      </c>
      <c r="L28" s="17">
        <f t="shared" si="21"/>
        <v>45208</v>
      </c>
      <c r="M28" s="17">
        <f t="shared" si="21"/>
        <v>45239</v>
      </c>
      <c r="N28" s="17">
        <f t="shared" si="22"/>
        <v>45269</v>
      </c>
    </row>
    <row r="29" spans="1:14" hidden="1" x14ac:dyDescent="0.25">
      <c r="A29">
        <v>10</v>
      </c>
      <c r="B29" s="17">
        <f t="shared" si="21"/>
        <v>44936</v>
      </c>
      <c r="C29" s="17">
        <f t="shared" si="21"/>
        <v>44967</v>
      </c>
      <c r="D29" s="17">
        <f t="shared" si="21"/>
        <v>44995</v>
      </c>
      <c r="E29" s="17">
        <f t="shared" si="21"/>
        <v>45026</v>
      </c>
      <c r="F29" s="17">
        <f t="shared" si="21"/>
        <v>45056</v>
      </c>
      <c r="G29" s="17">
        <f t="shared" si="21"/>
        <v>45087</v>
      </c>
      <c r="H29" s="17">
        <f t="shared" si="21"/>
        <v>45117</v>
      </c>
      <c r="I29" s="17">
        <f t="shared" si="21"/>
        <v>45148</v>
      </c>
      <c r="K29" s="17">
        <f t="shared" si="23"/>
        <v>45179</v>
      </c>
      <c r="L29" s="17">
        <f t="shared" si="21"/>
        <v>45209</v>
      </c>
      <c r="M29" s="17">
        <f t="shared" si="21"/>
        <v>45240</v>
      </c>
      <c r="N29" s="17">
        <f t="shared" si="22"/>
        <v>45270</v>
      </c>
    </row>
    <row r="30" spans="1:14" hidden="1" x14ac:dyDescent="0.25">
      <c r="A30">
        <v>11</v>
      </c>
      <c r="B30" s="17">
        <f t="shared" si="21"/>
        <v>44937</v>
      </c>
      <c r="C30" s="17">
        <f t="shared" si="21"/>
        <v>44968</v>
      </c>
      <c r="D30" s="17">
        <f t="shared" si="21"/>
        <v>44996</v>
      </c>
      <c r="E30" s="17">
        <f t="shared" si="21"/>
        <v>45027</v>
      </c>
      <c r="F30" s="17">
        <f t="shared" si="21"/>
        <v>45057</v>
      </c>
      <c r="G30" s="17">
        <f t="shared" si="21"/>
        <v>45088</v>
      </c>
      <c r="H30" s="17">
        <f t="shared" si="21"/>
        <v>45118</v>
      </c>
      <c r="I30" s="17">
        <f t="shared" si="21"/>
        <v>45149</v>
      </c>
      <c r="K30" s="17">
        <f t="shared" si="23"/>
        <v>45180</v>
      </c>
      <c r="L30" s="17">
        <f t="shared" si="21"/>
        <v>45210</v>
      </c>
      <c r="M30" s="17">
        <f t="shared" si="21"/>
        <v>45241</v>
      </c>
      <c r="N30" s="17">
        <f t="shared" si="22"/>
        <v>45271</v>
      </c>
    </row>
    <row r="31" spans="1:14" hidden="1" x14ac:dyDescent="0.25">
      <c r="A31">
        <v>12</v>
      </c>
      <c r="B31" s="17">
        <f t="shared" si="21"/>
        <v>44938</v>
      </c>
      <c r="C31" s="17">
        <f t="shared" si="21"/>
        <v>44969</v>
      </c>
      <c r="D31" s="17">
        <f t="shared" si="21"/>
        <v>44997</v>
      </c>
      <c r="E31" s="17">
        <f t="shared" si="21"/>
        <v>45028</v>
      </c>
      <c r="F31" s="17">
        <f t="shared" si="21"/>
        <v>45058</v>
      </c>
      <c r="G31" s="17">
        <f t="shared" si="21"/>
        <v>45089</v>
      </c>
      <c r="H31" s="17">
        <f t="shared" si="21"/>
        <v>45119</v>
      </c>
      <c r="I31" s="17">
        <f t="shared" si="21"/>
        <v>45150</v>
      </c>
      <c r="K31" s="17">
        <f t="shared" si="23"/>
        <v>45181</v>
      </c>
      <c r="L31" s="17">
        <f t="shared" si="21"/>
        <v>45211</v>
      </c>
      <c r="M31" s="17">
        <f t="shared" si="21"/>
        <v>45242</v>
      </c>
      <c r="N31" s="17">
        <f t="shared" si="22"/>
        <v>45272</v>
      </c>
    </row>
    <row r="32" spans="1:14" hidden="1" x14ac:dyDescent="0.25">
      <c r="A32">
        <v>13</v>
      </c>
      <c r="B32" s="17">
        <f t="shared" si="21"/>
        <v>44939</v>
      </c>
      <c r="C32" s="17">
        <f t="shared" si="21"/>
        <v>44970</v>
      </c>
      <c r="D32" s="17">
        <f t="shared" si="21"/>
        <v>44998</v>
      </c>
      <c r="E32" s="17">
        <f t="shared" si="21"/>
        <v>45029</v>
      </c>
      <c r="F32" s="17">
        <f t="shared" si="21"/>
        <v>45059</v>
      </c>
      <c r="G32" s="17">
        <f t="shared" si="21"/>
        <v>45090</v>
      </c>
      <c r="H32" s="17">
        <f t="shared" si="21"/>
        <v>45120</v>
      </c>
      <c r="I32" s="17">
        <f t="shared" si="21"/>
        <v>45151</v>
      </c>
      <c r="K32" s="17">
        <f t="shared" si="23"/>
        <v>45182</v>
      </c>
      <c r="L32" s="17">
        <f t="shared" si="21"/>
        <v>45212</v>
      </c>
      <c r="M32" s="17">
        <f t="shared" si="21"/>
        <v>45243</v>
      </c>
      <c r="N32" s="17">
        <f t="shared" si="22"/>
        <v>45273</v>
      </c>
    </row>
    <row r="33" spans="1:14" hidden="1" x14ac:dyDescent="0.25">
      <c r="A33">
        <v>14</v>
      </c>
      <c r="B33" s="17">
        <f t="shared" si="21"/>
        <v>44940</v>
      </c>
      <c r="C33" s="17">
        <f t="shared" si="21"/>
        <v>44971</v>
      </c>
      <c r="D33" s="17">
        <f t="shared" si="21"/>
        <v>44999</v>
      </c>
      <c r="E33" s="17">
        <f t="shared" si="21"/>
        <v>45030</v>
      </c>
      <c r="F33" s="17">
        <f t="shared" si="21"/>
        <v>45060</v>
      </c>
      <c r="G33" s="17">
        <f t="shared" si="21"/>
        <v>45091</v>
      </c>
      <c r="H33" s="17">
        <f t="shared" si="21"/>
        <v>45121</v>
      </c>
      <c r="I33" s="17">
        <f t="shared" si="21"/>
        <v>45152</v>
      </c>
      <c r="K33" s="17">
        <f t="shared" si="23"/>
        <v>45183</v>
      </c>
      <c r="L33" s="17">
        <f t="shared" si="21"/>
        <v>45213</v>
      </c>
      <c r="M33" s="17">
        <f t="shared" si="21"/>
        <v>45244</v>
      </c>
      <c r="N33" s="17">
        <f t="shared" si="22"/>
        <v>45274</v>
      </c>
    </row>
    <row r="34" spans="1:14" hidden="1" x14ac:dyDescent="0.25">
      <c r="A34">
        <v>15</v>
      </c>
      <c r="B34" s="17">
        <f t="shared" si="21"/>
        <v>44941</v>
      </c>
      <c r="C34" s="17">
        <f t="shared" si="21"/>
        <v>44972</v>
      </c>
      <c r="D34" s="17">
        <f t="shared" si="21"/>
        <v>45000</v>
      </c>
      <c r="E34" s="17">
        <f t="shared" si="21"/>
        <v>45031</v>
      </c>
      <c r="F34" s="17">
        <f t="shared" si="21"/>
        <v>45061</v>
      </c>
      <c r="G34" s="17">
        <f t="shared" si="21"/>
        <v>45092</v>
      </c>
      <c r="H34" s="17">
        <f t="shared" si="21"/>
        <v>45122</v>
      </c>
      <c r="I34" s="17">
        <f t="shared" si="21"/>
        <v>45153</v>
      </c>
      <c r="K34" s="17">
        <f t="shared" si="23"/>
        <v>45184</v>
      </c>
      <c r="L34" s="17">
        <f t="shared" si="21"/>
        <v>45214</v>
      </c>
      <c r="M34" s="17">
        <f t="shared" si="21"/>
        <v>45245</v>
      </c>
      <c r="N34" s="17">
        <f t="shared" si="22"/>
        <v>45275</v>
      </c>
    </row>
    <row r="35" spans="1:14" hidden="1" x14ac:dyDescent="0.25">
      <c r="A35">
        <v>16</v>
      </c>
      <c r="B35" s="17">
        <f t="shared" si="21"/>
        <v>44942</v>
      </c>
      <c r="C35" s="17">
        <f t="shared" si="21"/>
        <v>44973</v>
      </c>
      <c r="D35" s="17">
        <f t="shared" si="21"/>
        <v>45001</v>
      </c>
      <c r="E35" s="17">
        <f t="shared" si="21"/>
        <v>45032</v>
      </c>
      <c r="F35" s="17">
        <f t="shared" si="21"/>
        <v>45062</v>
      </c>
      <c r="G35" s="17">
        <f t="shared" si="21"/>
        <v>45093</v>
      </c>
      <c r="H35" s="17">
        <f t="shared" si="21"/>
        <v>45123</v>
      </c>
      <c r="I35" s="17">
        <f t="shared" si="21"/>
        <v>45154</v>
      </c>
      <c r="K35" s="17">
        <f t="shared" si="23"/>
        <v>45185</v>
      </c>
      <c r="L35" s="17">
        <f t="shared" si="21"/>
        <v>45215</v>
      </c>
      <c r="M35" s="17">
        <f t="shared" si="21"/>
        <v>45246</v>
      </c>
      <c r="N35" s="17">
        <f t="shared" si="22"/>
        <v>45276</v>
      </c>
    </row>
    <row r="36" spans="1:14" hidden="1" x14ac:dyDescent="0.25">
      <c r="A36">
        <v>17</v>
      </c>
      <c r="B36" s="17">
        <f t="shared" si="21"/>
        <v>44943</v>
      </c>
      <c r="C36" s="17">
        <f t="shared" si="21"/>
        <v>44974</v>
      </c>
      <c r="D36" s="17">
        <f t="shared" si="21"/>
        <v>45002</v>
      </c>
      <c r="E36" s="17">
        <f t="shared" si="21"/>
        <v>45033</v>
      </c>
      <c r="F36" s="17">
        <f t="shared" si="21"/>
        <v>45063</v>
      </c>
      <c r="G36" s="17">
        <f t="shared" si="21"/>
        <v>45094</v>
      </c>
      <c r="H36" s="17">
        <f t="shared" si="21"/>
        <v>45124</v>
      </c>
      <c r="I36" s="17">
        <f t="shared" si="21"/>
        <v>45155</v>
      </c>
      <c r="K36" s="17">
        <f t="shared" si="23"/>
        <v>45186</v>
      </c>
      <c r="L36" s="17">
        <f t="shared" si="21"/>
        <v>45216</v>
      </c>
      <c r="M36" s="17">
        <f t="shared" si="21"/>
        <v>45247</v>
      </c>
      <c r="N36" s="17">
        <f t="shared" si="22"/>
        <v>45277</v>
      </c>
    </row>
    <row r="37" spans="1:14" hidden="1" x14ac:dyDescent="0.25">
      <c r="A37">
        <v>18</v>
      </c>
      <c r="B37" s="17">
        <f t="shared" si="21"/>
        <v>44944</v>
      </c>
      <c r="C37" s="17">
        <f t="shared" si="21"/>
        <v>44975</v>
      </c>
      <c r="D37" s="17">
        <f t="shared" si="21"/>
        <v>45003</v>
      </c>
      <c r="E37" s="17">
        <f t="shared" si="21"/>
        <v>45034</v>
      </c>
      <c r="F37" s="17">
        <f t="shared" si="21"/>
        <v>45064</v>
      </c>
      <c r="G37" s="17">
        <f t="shared" si="21"/>
        <v>45095</v>
      </c>
      <c r="H37" s="17">
        <f t="shared" si="21"/>
        <v>45125</v>
      </c>
      <c r="I37" s="17">
        <f t="shared" si="21"/>
        <v>45156</v>
      </c>
      <c r="K37" s="17">
        <f t="shared" si="23"/>
        <v>45187</v>
      </c>
      <c r="L37" s="17">
        <f t="shared" si="21"/>
        <v>45217</v>
      </c>
      <c r="M37" s="17">
        <f t="shared" si="21"/>
        <v>45248</v>
      </c>
      <c r="N37" s="17">
        <f t="shared" si="22"/>
        <v>45278</v>
      </c>
    </row>
    <row r="38" spans="1:14" hidden="1" x14ac:dyDescent="0.25">
      <c r="A38">
        <v>19</v>
      </c>
      <c r="B38" s="17">
        <f t="shared" si="21"/>
        <v>44945</v>
      </c>
      <c r="C38" s="17">
        <f t="shared" si="21"/>
        <v>44976</v>
      </c>
      <c r="D38" s="17">
        <f t="shared" si="21"/>
        <v>45004</v>
      </c>
      <c r="E38" s="17">
        <f t="shared" si="21"/>
        <v>45035</v>
      </c>
      <c r="F38" s="17">
        <f t="shared" si="21"/>
        <v>45065</v>
      </c>
      <c r="G38" s="17">
        <f t="shared" si="21"/>
        <v>45096</v>
      </c>
      <c r="H38" s="17">
        <f t="shared" si="21"/>
        <v>45126</v>
      </c>
      <c r="I38" s="17">
        <f t="shared" si="21"/>
        <v>45157</v>
      </c>
      <c r="K38" s="17">
        <f t="shared" si="23"/>
        <v>45188</v>
      </c>
      <c r="L38" s="17">
        <f t="shared" si="21"/>
        <v>45218</v>
      </c>
      <c r="M38" s="17">
        <f t="shared" si="21"/>
        <v>45249</v>
      </c>
      <c r="N38" s="17">
        <f t="shared" si="22"/>
        <v>45279</v>
      </c>
    </row>
    <row r="39" spans="1:14" hidden="1" x14ac:dyDescent="0.25">
      <c r="A39">
        <v>20</v>
      </c>
      <c r="B39" s="17">
        <f t="shared" si="21"/>
        <v>44946</v>
      </c>
      <c r="C39" s="17">
        <f t="shared" si="21"/>
        <v>44977</v>
      </c>
      <c r="D39" s="17">
        <f t="shared" si="21"/>
        <v>45005</v>
      </c>
      <c r="E39" s="17">
        <f t="shared" si="21"/>
        <v>45036</v>
      </c>
      <c r="F39" s="17">
        <f t="shared" si="21"/>
        <v>45066</v>
      </c>
      <c r="G39" s="17">
        <f t="shared" si="21"/>
        <v>45097</v>
      </c>
      <c r="H39" s="17">
        <f t="shared" si="21"/>
        <v>45127</v>
      </c>
      <c r="I39" s="17">
        <f t="shared" si="21"/>
        <v>45158</v>
      </c>
      <c r="K39" s="17">
        <f t="shared" si="23"/>
        <v>45189</v>
      </c>
      <c r="L39" s="17">
        <f t="shared" si="21"/>
        <v>45219</v>
      </c>
      <c r="M39" s="17">
        <f t="shared" si="21"/>
        <v>45250</v>
      </c>
      <c r="N39" s="17">
        <f t="shared" si="22"/>
        <v>45280</v>
      </c>
    </row>
    <row r="40" spans="1:14" hidden="1" x14ac:dyDescent="0.25">
      <c r="A40">
        <v>21</v>
      </c>
      <c r="B40" s="17">
        <f t="shared" si="21"/>
        <v>44947</v>
      </c>
      <c r="C40" s="17">
        <f t="shared" si="21"/>
        <v>44978</v>
      </c>
      <c r="D40" s="17">
        <f t="shared" si="21"/>
        <v>45006</v>
      </c>
      <c r="E40" s="17">
        <f t="shared" si="21"/>
        <v>45037</v>
      </c>
      <c r="F40" s="17">
        <f t="shared" si="21"/>
        <v>45067</v>
      </c>
      <c r="G40" s="17">
        <f t="shared" si="21"/>
        <v>45098</v>
      </c>
      <c r="H40" s="17">
        <f t="shared" si="21"/>
        <v>45128</v>
      </c>
      <c r="I40" s="17">
        <f t="shared" si="21"/>
        <v>45159</v>
      </c>
      <c r="K40" s="17">
        <f t="shared" si="23"/>
        <v>45190</v>
      </c>
      <c r="L40" s="17">
        <f t="shared" si="21"/>
        <v>45220</v>
      </c>
      <c r="M40" s="17">
        <f t="shared" si="21"/>
        <v>45251</v>
      </c>
      <c r="N40" s="17">
        <f t="shared" si="22"/>
        <v>45281</v>
      </c>
    </row>
    <row r="41" spans="1:14" hidden="1" x14ac:dyDescent="0.25">
      <c r="A41">
        <v>22</v>
      </c>
      <c r="B41" s="17">
        <f t="shared" si="21"/>
        <v>44948</v>
      </c>
      <c r="C41" s="17">
        <f t="shared" si="21"/>
        <v>44979</v>
      </c>
      <c r="D41" s="17">
        <f t="shared" si="21"/>
        <v>45007</v>
      </c>
      <c r="E41" s="17">
        <f t="shared" si="21"/>
        <v>45038</v>
      </c>
      <c r="F41" s="17">
        <f t="shared" si="21"/>
        <v>45068</v>
      </c>
      <c r="G41" s="17">
        <f t="shared" si="21"/>
        <v>45099</v>
      </c>
      <c r="H41" s="17">
        <f t="shared" si="21"/>
        <v>45129</v>
      </c>
      <c r="I41" s="17">
        <f t="shared" si="21"/>
        <v>45160</v>
      </c>
      <c r="K41" s="17">
        <f t="shared" si="23"/>
        <v>45191</v>
      </c>
      <c r="L41" s="17">
        <f t="shared" si="21"/>
        <v>45221</v>
      </c>
      <c r="M41" s="17">
        <f t="shared" si="21"/>
        <v>45252</v>
      </c>
      <c r="N41" s="17">
        <f t="shared" si="22"/>
        <v>45282</v>
      </c>
    </row>
    <row r="42" spans="1:14" hidden="1" x14ac:dyDescent="0.25">
      <c r="A42">
        <v>23</v>
      </c>
      <c r="B42" s="17">
        <f t="shared" si="21"/>
        <v>44949</v>
      </c>
      <c r="C42" s="17">
        <f t="shared" si="21"/>
        <v>44980</v>
      </c>
      <c r="D42" s="17">
        <f t="shared" si="21"/>
        <v>45008</v>
      </c>
      <c r="E42" s="17">
        <f t="shared" si="21"/>
        <v>45039</v>
      </c>
      <c r="F42" s="17">
        <f t="shared" si="21"/>
        <v>45069</v>
      </c>
      <c r="G42" s="17">
        <f t="shared" si="21"/>
        <v>45100</v>
      </c>
      <c r="H42" s="17">
        <f t="shared" si="21"/>
        <v>45130</v>
      </c>
      <c r="I42" s="17">
        <f t="shared" si="21"/>
        <v>45161</v>
      </c>
      <c r="K42" s="17">
        <f t="shared" si="23"/>
        <v>45192</v>
      </c>
      <c r="L42" s="17">
        <f t="shared" si="21"/>
        <v>45222</v>
      </c>
      <c r="M42" s="17">
        <f t="shared" si="21"/>
        <v>45253</v>
      </c>
      <c r="N42" s="17">
        <f t="shared" si="22"/>
        <v>45283</v>
      </c>
    </row>
    <row r="43" spans="1:14" hidden="1" x14ac:dyDescent="0.25">
      <c r="A43">
        <v>24</v>
      </c>
      <c r="B43" s="17">
        <f t="shared" si="21"/>
        <v>44950</v>
      </c>
      <c r="C43" s="17">
        <f t="shared" si="21"/>
        <v>44981</v>
      </c>
      <c r="D43" s="17">
        <f t="shared" si="21"/>
        <v>45009</v>
      </c>
      <c r="E43" s="17">
        <f t="shared" si="21"/>
        <v>45040</v>
      </c>
      <c r="F43" s="17">
        <f t="shared" si="21"/>
        <v>45070</v>
      </c>
      <c r="G43" s="17">
        <f t="shared" si="21"/>
        <v>45101</v>
      </c>
      <c r="H43" s="17">
        <f t="shared" si="21"/>
        <v>45131</v>
      </c>
      <c r="I43" s="17">
        <f t="shared" si="21"/>
        <v>45162</v>
      </c>
      <c r="K43" s="17">
        <f t="shared" si="23"/>
        <v>45193</v>
      </c>
      <c r="L43" s="17">
        <f t="shared" si="21"/>
        <v>45223</v>
      </c>
      <c r="M43" s="17">
        <f t="shared" ref="C43:M47" si="24">DATE($B$1,M$3,$A43)</f>
        <v>45254</v>
      </c>
      <c r="N43" s="17">
        <f t="shared" si="22"/>
        <v>45284</v>
      </c>
    </row>
    <row r="44" spans="1:14" hidden="1" x14ac:dyDescent="0.25">
      <c r="A44">
        <v>25</v>
      </c>
      <c r="B44" s="17">
        <f t="shared" si="21"/>
        <v>44951</v>
      </c>
      <c r="C44" s="17">
        <f t="shared" si="24"/>
        <v>44982</v>
      </c>
      <c r="D44" s="17">
        <f t="shared" si="24"/>
        <v>45010</v>
      </c>
      <c r="E44" s="17">
        <f t="shared" si="24"/>
        <v>45041</v>
      </c>
      <c r="F44" s="17">
        <f t="shared" si="24"/>
        <v>45071</v>
      </c>
      <c r="G44" s="17">
        <f t="shared" si="24"/>
        <v>45102</v>
      </c>
      <c r="H44" s="17">
        <f t="shared" si="24"/>
        <v>45132</v>
      </c>
      <c r="I44" s="17">
        <f t="shared" si="24"/>
        <v>45163</v>
      </c>
      <c r="K44" s="17">
        <f t="shared" si="23"/>
        <v>45194</v>
      </c>
      <c r="L44" s="17">
        <f t="shared" si="24"/>
        <v>45224</v>
      </c>
      <c r="M44" s="17">
        <f t="shared" si="24"/>
        <v>45255</v>
      </c>
      <c r="N44" s="17">
        <f t="shared" si="22"/>
        <v>45285</v>
      </c>
    </row>
    <row r="45" spans="1:14" hidden="1" x14ac:dyDescent="0.25">
      <c r="A45">
        <v>26</v>
      </c>
      <c r="B45" s="17">
        <f t="shared" si="21"/>
        <v>44952</v>
      </c>
      <c r="C45" s="17">
        <f t="shared" si="24"/>
        <v>44983</v>
      </c>
      <c r="D45" s="17">
        <f t="shared" si="24"/>
        <v>45011</v>
      </c>
      <c r="E45" s="17">
        <f t="shared" si="24"/>
        <v>45042</v>
      </c>
      <c r="F45" s="17">
        <f t="shared" si="24"/>
        <v>45072</v>
      </c>
      <c r="G45" s="17">
        <f t="shared" si="24"/>
        <v>45103</v>
      </c>
      <c r="H45" s="17">
        <f t="shared" si="24"/>
        <v>45133</v>
      </c>
      <c r="I45" s="17">
        <f t="shared" si="24"/>
        <v>45164</v>
      </c>
      <c r="K45" s="17">
        <f t="shared" si="23"/>
        <v>45195</v>
      </c>
      <c r="L45" s="17">
        <f t="shared" si="24"/>
        <v>45225</v>
      </c>
      <c r="M45" s="17">
        <f t="shared" si="24"/>
        <v>45256</v>
      </c>
      <c r="N45" s="17">
        <f t="shared" si="22"/>
        <v>45286</v>
      </c>
    </row>
    <row r="46" spans="1:14" hidden="1" x14ac:dyDescent="0.25">
      <c r="A46">
        <v>27</v>
      </c>
      <c r="B46" s="17">
        <f t="shared" si="21"/>
        <v>44953</v>
      </c>
      <c r="C46" s="17">
        <f t="shared" si="24"/>
        <v>44984</v>
      </c>
      <c r="D46" s="17">
        <f t="shared" si="24"/>
        <v>45012</v>
      </c>
      <c r="E46" s="17">
        <f t="shared" si="24"/>
        <v>45043</v>
      </c>
      <c r="F46" s="17">
        <f t="shared" si="24"/>
        <v>45073</v>
      </c>
      <c r="G46" s="17">
        <f t="shared" si="24"/>
        <v>45104</v>
      </c>
      <c r="H46" s="17">
        <f t="shared" si="24"/>
        <v>45134</v>
      </c>
      <c r="I46" s="17">
        <f t="shared" si="24"/>
        <v>45165</v>
      </c>
      <c r="K46" s="17">
        <f t="shared" si="23"/>
        <v>45196</v>
      </c>
      <c r="L46" s="17">
        <f t="shared" si="24"/>
        <v>45226</v>
      </c>
      <c r="M46" s="17">
        <f t="shared" si="24"/>
        <v>45257</v>
      </c>
      <c r="N46" s="17">
        <f t="shared" si="22"/>
        <v>45287</v>
      </c>
    </row>
    <row r="47" spans="1:14" hidden="1" x14ac:dyDescent="0.25">
      <c r="A47">
        <v>28</v>
      </c>
      <c r="B47" s="17">
        <f>DATE($B$1,B$3,$A47)</f>
        <v>44954</v>
      </c>
      <c r="C47" s="17">
        <f t="shared" si="24"/>
        <v>44985</v>
      </c>
      <c r="D47" s="17">
        <f t="shared" si="24"/>
        <v>45013</v>
      </c>
      <c r="E47" s="17">
        <f t="shared" si="24"/>
        <v>45044</v>
      </c>
      <c r="F47" s="17">
        <f t="shared" si="24"/>
        <v>45074</v>
      </c>
      <c r="G47" s="17">
        <f t="shared" si="24"/>
        <v>45105</v>
      </c>
      <c r="H47" s="17">
        <f t="shared" si="24"/>
        <v>45135</v>
      </c>
      <c r="I47" s="17">
        <f t="shared" si="24"/>
        <v>45166</v>
      </c>
      <c r="K47" s="17">
        <f t="shared" si="23"/>
        <v>45197</v>
      </c>
      <c r="L47" s="17">
        <f t="shared" si="24"/>
        <v>45227</v>
      </c>
      <c r="M47" s="17">
        <f t="shared" si="24"/>
        <v>45258</v>
      </c>
      <c r="N47" s="17">
        <f>DATE($B$1,N$3,$A47)</f>
        <v>45288</v>
      </c>
    </row>
    <row r="48" spans="1:14" hidden="1" x14ac:dyDescent="0.25">
      <c r="A48">
        <v>29</v>
      </c>
      <c r="B48" s="17">
        <f t="shared" ref="B48:I50" si="25">IF(B47="","",IF(B47+1&gt;B$19,"",DATE($B$1,B$3,$A48)))</f>
        <v>44955</v>
      </c>
      <c r="C48" s="17" t="str">
        <f t="shared" si="25"/>
        <v/>
      </c>
      <c r="D48" s="17">
        <f t="shared" si="25"/>
        <v>45014</v>
      </c>
      <c r="E48" s="17">
        <f t="shared" si="25"/>
        <v>45045</v>
      </c>
      <c r="F48" s="17">
        <f t="shared" si="25"/>
        <v>45075</v>
      </c>
      <c r="G48" s="17">
        <f t="shared" si="25"/>
        <v>45106</v>
      </c>
      <c r="H48" s="17">
        <f t="shared" si="25"/>
        <v>45136</v>
      </c>
      <c r="I48" s="17">
        <f t="shared" si="25"/>
        <v>45167</v>
      </c>
      <c r="K48" s="17">
        <f>IF(K47="","",IF(K47+1&gt;J$19,"",DATE($B$1,J$3,$A48)))</f>
        <v>45198</v>
      </c>
      <c r="L48" s="17">
        <f t="shared" ref="L48:N50" si="26">IF(L47="","",IF(L47+1&gt;L$19,"",DATE($B$1,L$3,$A48)))</f>
        <v>45228</v>
      </c>
      <c r="M48" s="17">
        <f t="shared" si="26"/>
        <v>45259</v>
      </c>
      <c r="N48" s="17">
        <f t="shared" si="26"/>
        <v>45289</v>
      </c>
    </row>
    <row r="49" spans="1:14" hidden="1" x14ac:dyDescent="0.25">
      <c r="A49">
        <v>30</v>
      </c>
      <c r="B49" s="17">
        <f t="shared" si="25"/>
        <v>44956</v>
      </c>
      <c r="C49" s="17" t="str">
        <f t="shared" si="25"/>
        <v/>
      </c>
      <c r="D49" s="17">
        <f t="shared" si="25"/>
        <v>45015</v>
      </c>
      <c r="E49" s="17">
        <f t="shared" si="25"/>
        <v>45046</v>
      </c>
      <c r="F49" s="17">
        <f t="shared" si="25"/>
        <v>45076</v>
      </c>
      <c r="G49" s="17">
        <f t="shared" si="25"/>
        <v>45107</v>
      </c>
      <c r="H49" s="17">
        <f t="shared" si="25"/>
        <v>45137</v>
      </c>
      <c r="I49" s="17">
        <f t="shared" si="25"/>
        <v>45168</v>
      </c>
      <c r="K49" s="17">
        <f>IF(K48="","",IF(K48+1&gt;J$19,"",DATE($B$1,J$3,$A49)))</f>
        <v>45199</v>
      </c>
      <c r="L49" s="17">
        <f t="shared" si="26"/>
        <v>45229</v>
      </c>
      <c r="M49" s="17">
        <f t="shared" si="26"/>
        <v>45260</v>
      </c>
      <c r="N49" s="17">
        <f t="shared" si="26"/>
        <v>45290</v>
      </c>
    </row>
    <row r="50" spans="1:14" hidden="1" x14ac:dyDescent="0.25">
      <c r="A50">
        <v>31</v>
      </c>
      <c r="B50" s="17">
        <f t="shared" si="25"/>
        <v>44957</v>
      </c>
      <c r="C50" s="17" t="str">
        <f t="shared" si="25"/>
        <v/>
      </c>
      <c r="D50" s="17">
        <f t="shared" si="25"/>
        <v>45016</v>
      </c>
      <c r="E50" s="17" t="str">
        <f t="shared" si="25"/>
        <v/>
      </c>
      <c r="F50" s="17">
        <f t="shared" si="25"/>
        <v>45077</v>
      </c>
      <c r="G50" s="17" t="str">
        <f t="shared" si="25"/>
        <v/>
      </c>
      <c r="H50" s="17">
        <f t="shared" si="25"/>
        <v>45138</v>
      </c>
      <c r="I50" s="17">
        <f t="shared" si="25"/>
        <v>45169</v>
      </c>
      <c r="K50" s="17" t="str">
        <f>IF(K49="","",IF(K49+1&gt;J$19,"",DATE($B$1,J$3,$A50)))</f>
        <v/>
      </c>
      <c r="L50" s="17">
        <f t="shared" si="26"/>
        <v>45230</v>
      </c>
      <c r="M50" s="17" t="str">
        <f t="shared" si="26"/>
        <v/>
      </c>
      <c r="N50" s="17">
        <f t="shared" si="26"/>
        <v>45291</v>
      </c>
    </row>
    <row r="51" spans="1:14" hidden="1" x14ac:dyDescent="0.25"/>
    <row r="52" spans="1:14" hidden="1" x14ac:dyDescent="0.25">
      <c r="B52">
        <f>IF(B20="","",WEEKDAY(B20)-1)</f>
        <v>0</v>
      </c>
      <c r="C52">
        <f t="shared" ref="C52:N52" si="27">IF(C20="","",WEEKDAY(C20)-1)</f>
        <v>3</v>
      </c>
      <c r="D52">
        <f t="shared" si="27"/>
        <v>3</v>
      </c>
      <c r="E52">
        <f t="shared" si="27"/>
        <v>6</v>
      </c>
      <c r="F52">
        <f t="shared" si="27"/>
        <v>1</v>
      </c>
      <c r="G52">
        <f t="shared" si="27"/>
        <v>4</v>
      </c>
      <c r="H52">
        <f t="shared" si="27"/>
        <v>6</v>
      </c>
      <c r="I52">
        <f t="shared" si="27"/>
        <v>2</v>
      </c>
      <c r="J52">
        <f t="shared" ref="J52:K52" si="28">IF(J20="","",WEEKDAY(J20)-1)</f>
        <v>5</v>
      </c>
      <c r="K52" t="str">
        <f t="shared" si="28"/>
        <v/>
      </c>
      <c r="L52">
        <f t="shared" si="27"/>
        <v>0</v>
      </c>
      <c r="M52">
        <f t="shared" si="27"/>
        <v>3</v>
      </c>
      <c r="N52">
        <f t="shared" si="27"/>
        <v>5</v>
      </c>
    </row>
    <row r="53" spans="1:14" hidden="1" x14ac:dyDescent="0.25">
      <c r="B53">
        <f t="shared" ref="B53:N53" si="29">IF(B21="","",WEEKDAY(B21)-1)</f>
        <v>1</v>
      </c>
      <c r="C53">
        <f t="shared" si="29"/>
        <v>4</v>
      </c>
      <c r="D53">
        <f t="shared" si="29"/>
        <v>4</v>
      </c>
      <c r="E53">
        <f t="shared" si="29"/>
        <v>0</v>
      </c>
      <c r="F53">
        <f t="shared" si="29"/>
        <v>2</v>
      </c>
      <c r="G53">
        <f t="shared" si="29"/>
        <v>5</v>
      </c>
      <c r="H53">
        <f t="shared" si="29"/>
        <v>0</v>
      </c>
      <c r="I53">
        <f t="shared" si="29"/>
        <v>3</v>
      </c>
      <c r="J53">
        <f t="shared" ref="J53:K53" si="30">IF(J21="","",WEEKDAY(J21)-1)</f>
        <v>6</v>
      </c>
      <c r="K53" t="str">
        <f t="shared" si="30"/>
        <v/>
      </c>
      <c r="L53">
        <f t="shared" si="29"/>
        <v>1</v>
      </c>
      <c r="M53">
        <f t="shared" si="29"/>
        <v>4</v>
      </c>
      <c r="N53">
        <f t="shared" si="29"/>
        <v>6</v>
      </c>
    </row>
    <row r="54" spans="1:14" hidden="1" x14ac:dyDescent="0.25">
      <c r="B54">
        <f t="shared" ref="B54:N54" si="31">IF(B22="","",WEEKDAY(B22)-1)</f>
        <v>2</v>
      </c>
      <c r="C54">
        <f t="shared" si="31"/>
        <v>5</v>
      </c>
      <c r="D54">
        <f t="shared" si="31"/>
        <v>5</v>
      </c>
      <c r="E54">
        <f t="shared" si="31"/>
        <v>1</v>
      </c>
      <c r="F54">
        <f t="shared" si="31"/>
        <v>3</v>
      </c>
      <c r="G54">
        <f t="shared" si="31"/>
        <v>6</v>
      </c>
      <c r="H54">
        <f t="shared" si="31"/>
        <v>1</v>
      </c>
      <c r="I54">
        <f t="shared" si="31"/>
        <v>4</v>
      </c>
      <c r="J54">
        <f t="shared" ref="J54:K54" si="32">IF(J22="","",WEEKDAY(J22)-1)</f>
        <v>0</v>
      </c>
      <c r="K54" t="str">
        <f t="shared" si="32"/>
        <v/>
      </c>
      <c r="L54">
        <f t="shared" si="31"/>
        <v>2</v>
      </c>
      <c r="M54">
        <f t="shared" si="31"/>
        <v>5</v>
      </c>
      <c r="N54">
        <f t="shared" si="31"/>
        <v>0</v>
      </c>
    </row>
    <row r="55" spans="1:14" hidden="1" x14ac:dyDescent="0.25">
      <c r="B55">
        <f t="shared" ref="B55:N55" si="33">IF(B23="","",WEEKDAY(B23)-1)</f>
        <v>3</v>
      </c>
      <c r="C55">
        <f t="shared" si="33"/>
        <v>6</v>
      </c>
      <c r="D55">
        <f t="shared" si="33"/>
        <v>6</v>
      </c>
      <c r="E55">
        <f t="shared" si="33"/>
        <v>2</v>
      </c>
      <c r="F55">
        <f t="shared" si="33"/>
        <v>4</v>
      </c>
      <c r="G55">
        <f t="shared" si="33"/>
        <v>0</v>
      </c>
      <c r="H55">
        <f t="shared" si="33"/>
        <v>2</v>
      </c>
      <c r="I55">
        <f t="shared" si="33"/>
        <v>5</v>
      </c>
      <c r="J55">
        <f t="shared" ref="J55:K55" si="34">IF(J23="","",WEEKDAY(J23)-1)</f>
        <v>1</v>
      </c>
      <c r="K55" t="str">
        <f t="shared" si="34"/>
        <v/>
      </c>
      <c r="L55">
        <f t="shared" si="33"/>
        <v>3</v>
      </c>
      <c r="M55">
        <f t="shared" si="33"/>
        <v>6</v>
      </c>
      <c r="N55">
        <f t="shared" si="33"/>
        <v>1</v>
      </c>
    </row>
    <row r="56" spans="1:14" hidden="1" x14ac:dyDescent="0.25">
      <c r="B56">
        <f t="shared" ref="B56:N56" si="35">IF(B24="","",WEEKDAY(B24)-1)</f>
        <v>4</v>
      </c>
      <c r="C56">
        <f t="shared" si="35"/>
        <v>0</v>
      </c>
      <c r="D56">
        <f t="shared" si="35"/>
        <v>0</v>
      </c>
      <c r="E56">
        <f t="shared" si="35"/>
        <v>3</v>
      </c>
      <c r="F56">
        <f t="shared" si="35"/>
        <v>5</v>
      </c>
      <c r="G56">
        <f t="shared" si="35"/>
        <v>1</v>
      </c>
      <c r="H56">
        <f t="shared" si="35"/>
        <v>3</v>
      </c>
      <c r="I56">
        <f t="shared" si="35"/>
        <v>6</v>
      </c>
      <c r="J56" t="str">
        <f t="shared" ref="J56:K56" si="36">IF(J24="","",WEEKDAY(J24)-1)</f>
        <v/>
      </c>
      <c r="K56">
        <f t="shared" si="36"/>
        <v>2</v>
      </c>
      <c r="L56">
        <f t="shared" si="35"/>
        <v>4</v>
      </c>
      <c r="M56">
        <f t="shared" si="35"/>
        <v>0</v>
      </c>
      <c r="N56">
        <f t="shared" si="35"/>
        <v>2</v>
      </c>
    </row>
    <row r="57" spans="1:14" hidden="1" x14ac:dyDescent="0.25">
      <c r="B57">
        <f t="shared" ref="B57:N57" si="37">IF(B25="","",WEEKDAY(B25)-1)</f>
        <v>5</v>
      </c>
      <c r="C57">
        <f t="shared" si="37"/>
        <v>1</v>
      </c>
      <c r="D57">
        <f t="shared" si="37"/>
        <v>1</v>
      </c>
      <c r="E57">
        <f t="shared" si="37"/>
        <v>4</v>
      </c>
      <c r="F57">
        <f t="shared" si="37"/>
        <v>6</v>
      </c>
      <c r="G57">
        <f t="shared" si="37"/>
        <v>2</v>
      </c>
      <c r="H57">
        <f t="shared" si="37"/>
        <v>4</v>
      </c>
      <c r="I57">
        <f t="shared" si="37"/>
        <v>0</v>
      </c>
      <c r="J57" t="str">
        <f t="shared" ref="J57:K57" si="38">IF(J25="","",WEEKDAY(J25)-1)</f>
        <v/>
      </c>
      <c r="K57">
        <f t="shared" si="38"/>
        <v>3</v>
      </c>
      <c r="L57">
        <f t="shared" si="37"/>
        <v>5</v>
      </c>
      <c r="M57">
        <f t="shared" si="37"/>
        <v>1</v>
      </c>
      <c r="N57">
        <f t="shared" si="37"/>
        <v>3</v>
      </c>
    </row>
    <row r="58" spans="1:14" hidden="1" x14ac:dyDescent="0.25">
      <c r="B58">
        <f t="shared" ref="B58:N58" si="39">IF(B26="","",WEEKDAY(B26)-1)</f>
        <v>6</v>
      </c>
      <c r="C58">
        <f t="shared" si="39"/>
        <v>2</v>
      </c>
      <c r="D58">
        <f t="shared" si="39"/>
        <v>2</v>
      </c>
      <c r="E58">
        <f t="shared" si="39"/>
        <v>5</v>
      </c>
      <c r="F58">
        <f t="shared" si="39"/>
        <v>0</v>
      </c>
      <c r="G58">
        <f t="shared" si="39"/>
        <v>3</v>
      </c>
      <c r="H58">
        <f t="shared" si="39"/>
        <v>5</v>
      </c>
      <c r="I58">
        <f t="shared" si="39"/>
        <v>1</v>
      </c>
      <c r="J58" t="str">
        <f t="shared" ref="J58:K58" si="40">IF(J26="","",WEEKDAY(J26)-1)</f>
        <v/>
      </c>
      <c r="K58">
        <f t="shared" si="40"/>
        <v>4</v>
      </c>
      <c r="L58">
        <f t="shared" si="39"/>
        <v>6</v>
      </c>
      <c r="M58">
        <f t="shared" si="39"/>
        <v>2</v>
      </c>
      <c r="N58">
        <f t="shared" si="39"/>
        <v>4</v>
      </c>
    </row>
    <row r="59" spans="1:14" hidden="1" x14ac:dyDescent="0.25">
      <c r="B59">
        <f t="shared" ref="B59:N59" si="41">IF(B27="","",WEEKDAY(B27)-1)</f>
        <v>0</v>
      </c>
      <c r="C59">
        <f t="shared" si="41"/>
        <v>3</v>
      </c>
      <c r="D59">
        <f t="shared" si="41"/>
        <v>3</v>
      </c>
      <c r="E59">
        <f t="shared" si="41"/>
        <v>6</v>
      </c>
      <c r="F59">
        <f t="shared" si="41"/>
        <v>1</v>
      </c>
      <c r="G59">
        <f t="shared" si="41"/>
        <v>4</v>
      </c>
      <c r="H59">
        <f t="shared" si="41"/>
        <v>6</v>
      </c>
      <c r="I59">
        <f t="shared" si="41"/>
        <v>2</v>
      </c>
      <c r="J59" t="str">
        <f t="shared" ref="J59:K59" si="42">IF(J27="","",WEEKDAY(J27)-1)</f>
        <v/>
      </c>
      <c r="K59">
        <f t="shared" si="42"/>
        <v>5</v>
      </c>
      <c r="L59">
        <f t="shared" si="41"/>
        <v>0</v>
      </c>
      <c r="M59">
        <f t="shared" si="41"/>
        <v>3</v>
      </c>
      <c r="N59">
        <f t="shared" si="41"/>
        <v>5</v>
      </c>
    </row>
    <row r="60" spans="1:14" hidden="1" x14ac:dyDescent="0.25">
      <c r="B60">
        <f t="shared" ref="B60:N60" si="43">IF(B28="","",WEEKDAY(B28)-1)</f>
        <v>1</v>
      </c>
      <c r="C60">
        <f t="shared" si="43"/>
        <v>4</v>
      </c>
      <c r="D60">
        <f t="shared" si="43"/>
        <v>4</v>
      </c>
      <c r="E60">
        <f t="shared" si="43"/>
        <v>0</v>
      </c>
      <c r="F60">
        <f t="shared" si="43"/>
        <v>2</v>
      </c>
      <c r="G60">
        <f t="shared" si="43"/>
        <v>5</v>
      </c>
      <c r="H60">
        <f t="shared" si="43"/>
        <v>0</v>
      </c>
      <c r="I60">
        <f t="shared" si="43"/>
        <v>3</v>
      </c>
      <c r="J60" t="str">
        <f t="shared" ref="J60:K60" si="44">IF(J28="","",WEEKDAY(J28)-1)</f>
        <v/>
      </c>
      <c r="K60">
        <f t="shared" si="44"/>
        <v>6</v>
      </c>
      <c r="L60">
        <f t="shared" si="43"/>
        <v>1</v>
      </c>
      <c r="M60">
        <f t="shared" si="43"/>
        <v>4</v>
      </c>
      <c r="N60">
        <f t="shared" si="43"/>
        <v>6</v>
      </c>
    </row>
    <row r="61" spans="1:14" hidden="1" x14ac:dyDescent="0.25">
      <c r="B61">
        <f t="shared" ref="B61:N61" si="45">IF(B29="","",WEEKDAY(B29)-1)</f>
        <v>2</v>
      </c>
      <c r="C61">
        <f t="shared" si="45"/>
        <v>5</v>
      </c>
      <c r="D61">
        <f t="shared" si="45"/>
        <v>5</v>
      </c>
      <c r="E61">
        <f t="shared" si="45"/>
        <v>1</v>
      </c>
      <c r="F61">
        <f t="shared" si="45"/>
        <v>3</v>
      </c>
      <c r="G61">
        <f t="shared" si="45"/>
        <v>6</v>
      </c>
      <c r="H61">
        <f t="shared" si="45"/>
        <v>1</v>
      </c>
      <c r="I61">
        <f t="shared" si="45"/>
        <v>4</v>
      </c>
      <c r="J61" t="str">
        <f t="shared" ref="J61:K61" si="46">IF(J29="","",WEEKDAY(J29)-1)</f>
        <v/>
      </c>
      <c r="K61">
        <f t="shared" si="46"/>
        <v>0</v>
      </c>
      <c r="L61">
        <f t="shared" si="45"/>
        <v>2</v>
      </c>
      <c r="M61">
        <f t="shared" si="45"/>
        <v>5</v>
      </c>
      <c r="N61">
        <f t="shared" si="45"/>
        <v>0</v>
      </c>
    </row>
    <row r="62" spans="1:14" hidden="1" x14ac:dyDescent="0.25">
      <c r="B62">
        <f t="shared" ref="B62:N62" si="47">IF(B30="","",WEEKDAY(B30)-1)</f>
        <v>3</v>
      </c>
      <c r="C62">
        <f t="shared" si="47"/>
        <v>6</v>
      </c>
      <c r="D62">
        <f t="shared" si="47"/>
        <v>6</v>
      </c>
      <c r="E62">
        <f t="shared" si="47"/>
        <v>2</v>
      </c>
      <c r="F62">
        <f t="shared" si="47"/>
        <v>4</v>
      </c>
      <c r="G62">
        <f t="shared" si="47"/>
        <v>0</v>
      </c>
      <c r="H62">
        <f t="shared" si="47"/>
        <v>2</v>
      </c>
      <c r="I62">
        <f t="shared" si="47"/>
        <v>5</v>
      </c>
      <c r="J62" t="str">
        <f t="shared" ref="J62:K62" si="48">IF(J30="","",WEEKDAY(J30)-1)</f>
        <v/>
      </c>
      <c r="K62">
        <f t="shared" si="48"/>
        <v>1</v>
      </c>
      <c r="L62">
        <f t="shared" si="47"/>
        <v>3</v>
      </c>
      <c r="M62">
        <f t="shared" si="47"/>
        <v>6</v>
      </c>
      <c r="N62">
        <f t="shared" si="47"/>
        <v>1</v>
      </c>
    </row>
    <row r="63" spans="1:14" hidden="1" x14ac:dyDescent="0.25">
      <c r="B63">
        <f t="shared" ref="B63:N63" si="49">IF(B31="","",WEEKDAY(B31)-1)</f>
        <v>4</v>
      </c>
      <c r="C63">
        <f t="shared" si="49"/>
        <v>0</v>
      </c>
      <c r="D63">
        <f t="shared" si="49"/>
        <v>0</v>
      </c>
      <c r="E63">
        <f t="shared" si="49"/>
        <v>3</v>
      </c>
      <c r="F63">
        <f t="shared" si="49"/>
        <v>5</v>
      </c>
      <c r="G63">
        <f t="shared" si="49"/>
        <v>1</v>
      </c>
      <c r="H63">
        <f t="shared" si="49"/>
        <v>3</v>
      </c>
      <c r="I63">
        <f t="shared" si="49"/>
        <v>6</v>
      </c>
      <c r="J63" t="str">
        <f t="shared" ref="J63:K63" si="50">IF(J31="","",WEEKDAY(J31)-1)</f>
        <v/>
      </c>
      <c r="K63">
        <f t="shared" si="50"/>
        <v>2</v>
      </c>
      <c r="L63">
        <f t="shared" si="49"/>
        <v>4</v>
      </c>
      <c r="M63">
        <f t="shared" si="49"/>
        <v>0</v>
      </c>
      <c r="N63">
        <f t="shared" si="49"/>
        <v>2</v>
      </c>
    </row>
    <row r="64" spans="1:14" hidden="1" x14ac:dyDescent="0.25">
      <c r="B64">
        <f t="shared" ref="B64:N64" si="51">IF(B32="","",WEEKDAY(B32)-1)</f>
        <v>5</v>
      </c>
      <c r="C64">
        <f t="shared" si="51"/>
        <v>1</v>
      </c>
      <c r="D64">
        <f t="shared" si="51"/>
        <v>1</v>
      </c>
      <c r="E64">
        <f t="shared" si="51"/>
        <v>4</v>
      </c>
      <c r="F64">
        <f t="shared" si="51"/>
        <v>6</v>
      </c>
      <c r="G64">
        <f t="shared" si="51"/>
        <v>2</v>
      </c>
      <c r="H64">
        <f t="shared" si="51"/>
        <v>4</v>
      </c>
      <c r="I64">
        <f t="shared" si="51"/>
        <v>0</v>
      </c>
      <c r="J64" t="str">
        <f t="shared" ref="J64:K64" si="52">IF(J32="","",WEEKDAY(J32)-1)</f>
        <v/>
      </c>
      <c r="K64">
        <f t="shared" si="52"/>
        <v>3</v>
      </c>
      <c r="L64">
        <f t="shared" si="51"/>
        <v>5</v>
      </c>
      <c r="M64">
        <f t="shared" si="51"/>
        <v>1</v>
      </c>
      <c r="N64">
        <f t="shared" si="51"/>
        <v>3</v>
      </c>
    </row>
    <row r="65" spans="2:14" hidden="1" x14ac:dyDescent="0.25">
      <c r="B65">
        <f t="shared" ref="B65:N65" si="53">IF(B33="","",WEEKDAY(B33)-1)</f>
        <v>6</v>
      </c>
      <c r="C65">
        <f t="shared" si="53"/>
        <v>2</v>
      </c>
      <c r="D65">
        <f t="shared" si="53"/>
        <v>2</v>
      </c>
      <c r="E65">
        <f t="shared" si="53"/>
        <v>5</v>
      </c>
      <c r="F65">
        <f t="shared" si="53"/>
        <v>0</v>
      </c>
      <c r="G65">
        <f t="shared" si="53"/>
        <v>3</v>
      </c>
      <c r="H65">
        <f t="shared" si="53"/>
        <v>5</v>
      </c>
      <c r="I65">
        <f t="shared" si="53"/>
        <v>1</v>
      </c>
      <c r="J65" t="str">
        <f t="shared" ref="J65:K65" si="54">IF(J33="","",WEEKDAY(J33)-1)</f>
        <v/>
      </c>
      <c r="K65">
        <f t="shared" si="54"/>
        <v>4</v>
      </c>
      <c r="L65">
        <f t="shared" si="53"/>
        <v>6</v>
      </c>
      <c r="M65">
        <f t="shared" si="53"/>
        <v>2</v>
      </c>
      <c r="N65">
        <f t="shared" si="53"/>
        <v>4</v>
      </c>
    </row>
    <row r="66" spans="2:14" hidden="1" x14ac:dyDescent="0.25">
      <c r="B66">
        <f t="shared" ref="B66:N66" si="55">IF(B34="","",WEEKDAY(B34)-1)</f>
        <v>0</v>
      </c>
      <c r="C66">
        <f t="shared" si="55"/>
        <v>3</v>
      </c>
      <c r="D66">
        <f t="shared" si="55"/>
        <v>3</v>
      </c>
      <c r="E66">
        <f t="shared" si="55"/>
        <v>6</v>
      </c>
      <c r="F66">
        <f t="shared" si="55"/>
        <v>1</v>
      </c>
      <c r="G66">
        <f t="shared" si="55"/>
        <v>4</v>
      </c>
      <c r="H66">
        <f t="shared" si="55"/>
        <v>6</v>
      </c>
      <c r="I66">
        <f t="shared" si="55"/>
        <v>2</v>
      </c>
      <c r="J66" t="str">
        <f t="shared" ref="J66:K66" si="56">IF(J34="","",WEEKDAY(J34)-1)</f>
        <v/>
      </c>
      <c r="K66">
        <f t="shared" si="56"/>
        <v>5</v>
      </c>
      <c r="L66">
        <f t="shared" si="55"/>
        <v>0</v>
      </c>
      <c r="M66">
        <f t="shared" si="55"/>
        <v>3</v>
      </c>
      <c r="N66">
        <f t="shared" si="55"/>
        <v>5</v>
      </c>
    </row>
    <row r="67" spans="2:14" hidden="1" x14ac:dyDescent="0.25">
      <c r="B67">
        <f t="shared" ref="B67:N67" si="57">IF(B35="","",WEEKDAY(B35)-1)</f>
        <v>1</v>
      </c>
      <c r="C67">
        <f t="shared" si="57"/>
        <v>4</v>
      </c>
      <c r="D67">
        <f t="shared" si="57"/>
        <v>4</v>
      </c>
      <c r="E67">
        <f t="shared" si="57"/>
        <v>0</v>
      </c>
      <c r="F67">
        <f t="shared" si="57"/>
        <v>2</v>
      </c>
      <c r="G67">
        <f t="shared" si="57"/>
        <v>5</v>
      </c>
      <c r="H67">
        <f t="shared" si="57"/>
        <v>0</v>
      </c>
      <c r="I67">
        <f t="shared" si="57"/>
        <v>3</v>
      </c>
      <c r="J67" t="str">
        <f t="shared" ref="J67:K67" si="58">IF(J35="","",WEEKDAY(J35)-1)</f>
        <v/>
      </c>
      <c r="K67">
        <f t="shared" si="58"/>
        <v>6</v>
      </c>
      <c r="L67">
        <f t="shared" si="57"/>
        <v>1</v>
      </c>
      <c r="M67">
        <f t="shared" si="57"/>
        <v>4</v>
      </c>
      <c r="N67">
        <f t="shared" si="57"/>
        <v>6</v>
      </c>
    </row>
    <row r="68" spans="2:14" hidden="1" x14ac:dyDescent="0.25">
      <c r="B68">
        <f t="shared" ref="B68:N68" si="59">IF(B36="","",WEEKDAY(B36)-1)</f>
        <v>2</v>
      </c>
      <c r="C68">
        <f t="shared" si="59"/>
        <v>5</v>
      </c>
      <c r="D68">
        <f t="shared" si="59"/>
        <v>5</v>
      </c>
      <c r="E68">
        <f t="shared" si="59"/>
        <v>1</v>
      </c>
      <c r="F68">
        <f t="shared" si="59"/>
        <v>3</v>
      </c>
      <c r="G68">
        <f t="shared" si="59"/>
        <v>6</v>
      </c>
      <c r="H68">
        <f t="shared" si="59"/>
        <v>1</v>
      </c>
      <c r="I68">
        <f t="shared" si="59"/>
        <v>4</v>
      </c>
      <c r="J68" t="str">
        <f t="shared" ref="J68:K68" si="60">IF(J36="","",WEEKDAY(J36)-1)</f>
        <v/>
      </c>
      <c r="K68">
        <f t="shared" si="60"/>
        <v>0</v>
      </c>
      <c r="L68">
        <f t="shared" si="59"/>
        <v>2</v>
      </c>
      <c r="M68">
        <f t="shared" si="59"/>
        <v>5</v>
      </c>
      <c r="N68">
        <f t="shared" si="59"/>
        <v>0</v>
      </c>
    </row>
    <row r="69" spans="2:14" hidden="1" x14ac:dyDescent="0.25">
      <c r="B69">
        <f t="shared" ref="B69:N69" si="61">IF(B37="","",WEEKDAY(B37)-1)</f>
        <v>3</v>
      </c>
      <c r="C69">
        <f t="shared" si="61"/>
        <v>6</v>
      </c>
      <c r="D69">
        <f t="shared" si="61"/>
        <v>6</v>
      </c>
      <c r="E69">
        <f t="shared" si="61"/>
        <v>2</v>
      </c>
      <c r="F69">
        <f t="shared" si="61"/>
        <v>4</v>
      </c>
      <c r="G69">
        <f t="shared" si="61"/>
        <v>0</v>
      </c>
      <c r="H69">
        <f t="shared" si="61"/>
        <v>2</v>
      </c>
      <c r="I69">
        <f t="shared" si="61"/>
        <v>5</v>
      </c>
      <c r="J69" t="str">
        <f t="shared" ref="J69:K69" si="62">IF(J37="","",WEEKDAY(J37)-1)</f>
        <v/>
      </c>
      <c r="K69">
        <f t="shared" si="62"/>
        <v>1</v>
      </c>
      <c r="L69">
        <f t="shared" si="61"/>
        <v>3</v>
      </c>
      <c r="M69">
        <f t="shared" si="61"/>
        <v>6</v>
      </c>
      <c r="N69">
        <f t="shared" si="61"/>
        <v>1</v>
      </c>
    </row>
    <row r="70" spans="2:14" hidden="1" x14ac:dyDescent="0.25">
      <c r="B70">
        <f t="shared" ref="B70:N70" si="63">IF(B38="","",WEEKDAY(B38)-1)</f>
        <v>4</v>
      </c>
      <c r="C70">
        <f t="shared" si="63"/>
        <v>0</v>
      </c>
      <c r="D70">
        <f t="shared" si="63"/>
        <v>0</v>
      </c>
      <c r="E70">
        <f t="shared" si="63"/>
        <v>3</v>
      </c>
      <c r="F70">
        <f t="shared" si="63"/>
        <v>5</v>
      </c>
      <c r="G70">
        <f t="shared" si="63"/>
        <v>1</v>
      </c>
      <c r="H70">
        <f t="shared" si="63"/>
        <v>3</v>
      </c>
      <c r="I70">
        <f t="shared" si="63"/>
        <v>6</v>
      </c>
      <c r="J70" t="str">
        <f t="shared" ref="J70:K70" si="64">IF(J38="","",WEEKDAY(J38)-1)</f>
        <v/>
      </c>
      <c r="K70">
        <f t="shared" si="64"/>
        <v>2</v>
      </c>
      <c r="L70">
        <f t="shared" si="63"/>
        <v>4</v>
      </c>
      <c r="M70">
        <f t="shared" si="63"/>
        <v>0</v>
      </c>
      <c r="N70">
        <f t="shared" si="63"/>
        <v>2</v>
      </c>
    </row>
    <row r="71" spans="2:14" hidden="1" x14ac:dyDescent="0.25">
      <c r="B71">
        <f t="shared" ref="B71:N71" si="65">IF(B39="","",WEEKDAY(B39)-1)</f>
        <v>5</v>
      </c>
      <c r="C71">
        <f t="shared" si="65"/>
        <v>1</v>
      </c>
      <c r="D71">
        <f t="shared" si="65"/>
        <v>1</v>
      </c>
      <c r="E71">
        <f t="shared" si="65"/>
        <v>4</v>
      </c>
      <c r="F71">
        <f t="shared" si="65"/>
        <v>6</v>
      </c>
      <c r="G71">
        <f t="shared" si="65"/>
        <v>2</v>
      </c>
      <c r="H71">
        <f t="shared" si="65"/>
        <v>4</v>
      </c>
      <c r="I71">
        <f t="shared" si="65"/>
        <v>0</v>
      </c>
      <c r="J71" t="str">
        <f t="shared" ref="J71:K71" si="66">IF(J39="","",WEEKDAY(J39)-1)</f>
        <v/>
      </c>
      <c r="K71">
        <f t="shared" si="66"/>
        <v>3</v>
      </c>
      <c r="L71">
        <f t="shared" si="65"/>
        <v>5</v>
      </c>
      <c r="M71">
        <f t="shared" si="65"/>
        <v>1</v>
      </c>
      <c r="N71">
        <f t="shared" si="65"/>
        <v>3</v>
      </c>
    </row>
    <row r="72" spans="2:14" hidden="1" x14ac:dyDescent="0.25">
      <c r="B72">
        <f t="shared" ref="B72:N72" si="67">IF(B40="","",WEEKDAY(B40)-1)</f>
        <v>6</v>
      </c>
      <c r="C72">
        <f t="shared" si="67"/>
        <v>2</v>
      </c>
      <c r="D72">
        <f t="shared" si="67"/>
        <v>2</v>
      </c>
      <c r="E72">
        <f t="shared" si="67"/>
        <v>5</v>
      </c>
      <c r="F72">
        <f t="shared" si="67"/>
        <v>0</v>
      </c>
      <c r="G72">
        <f t="shared" si="67"/>
        <v>3</v>
      </c>
      <c r="H72">
        <f t="shared" si="67"/>
        <v>5</v>
      </c>
      <c r="I72">
        <f t="shared" si="67"/>
        <v>1</v>
      </c>
      <c r="J72" t="str">
        <f t="shared" ref="J72:K72" si="68">IF(J40="","",WEEKDAY(J40)-1)</f>
        <v/>
      </c>
      <c r="K72">
        <f t="shared" si="68"/>
        <v>4</v>
      </c>
      <c r="L72">
        <f t="shared" si="67"/>
        <v>6</v>
      </c>
      <c r="M72">
        <f t="shared" si="67"/>
        <v>2</v>
      </c>
      <c r="N72">
        <f t="shared" si="67"/>
        <v>4</v>
      </c>
    </row>
    <row r="73" spans="2:14" hidden="1" x14ac:dyDescent="0.25">
      <c r="B73">
        <f t="shared" ref="B73:N73" si="69">IF(B41="","",WEEKDAY(B41)-1)</f>
        <v>0</v>
      </c>
      <c r="C73">
        <f t="shared" si="69"/>
        <v>3</v>
      </c>
      <c r="D73">
        <f t="shared" si="69"/>
        <v>3</v>
      </c>
      <c r="E73">
        <f t="shared" si="69"/>
        <v>6</v>
      </c>
      <c r="F73">
        <f t="shared" si="69"/>
        <v>1</v>
      </c>
      <c r="G73">
        <f t="shared" si="69"/>
        <v>4</v>
      </c>
      <c r="H73">
        <f t="shared" si="69"/>
        <v>6</v>
      </c>
      <c r="I73">
        <f t="shared" si="69"/>
        <v>2</v>
      </c>
      <c r="J73" t="str">
        <f t="shared" ref="J73:K73" si="70">IF(J41="","",WEEKDAY(J41)-1)</f>
        <v/>
      </c>
      <c r="K73">
        <f t="shared" si="70"/>
        <v>5</v>
      </c>
      <c r="L73">
        <f t="shared" si="69"/>
        <v>0</v>
      </c>
      <c r="M73">
        <f t="shared" si="69"/>
        <v>3</v>
      </c>
      <c r="N73">
        <f t="shared" si="69"/>
        <v>5</v>
      </c>
    </row>
    <row r="74" spans="2:14" hidden="1" x14ac:dyDescent="0.25">
      <c r="B74">
        <f t="shared" ref="B74:N74" si="71">IF(B42="","",WEEKDAY(B42)-1)</f>
        <v>1</v>
      </c>
      <c r="C74">
        <f t="shared" si="71"/>
        <v>4</v>
      </c>
      <c r="D74">
        <f t="shared" si="71"/>
        <v>4</v>
      </c>
      <c r="E74">
        <f t="shared" si="71"/>
        <v>0</v>
      </c>
      <c r="F74">
        <f t="shared" si="71"/>
        <v>2</v>
      </c>
      <c r="G74">
        <f t="shared" si="71"/>
        <v>5</v>
      </c>
      <c r="H74">
        <f t="shared" si="71"/>
        <v>0</v>
      </c>
      <c r="I74">
        <f t="shared" si="71"/>
        <v>3</v>
      </c>
      <c r="J74" t="str">
        <f t="shared" ref="J74:K74" si="72">IF(J42="","",WEEKDAY(J42)-1)</f>
        <v/>
      </c>
      <c r="K74">
        <f t="shared" si="72"/>
        <v>6</v>
      </c>
      <c r="L74">
        <f t="shared" si="71"/>
        <v>1</v>
      </c>
      <c r="M74">
        <f t="shared" si="71"/>
        <v>4</v>
      </c>
      <c r="N74">
        <f t="shared" si="71"/>
        <v>6</v>
      </c>
    </row>
    <row r="75" spans="2:14" hidden="1" x14ac:dyDescent="0.25">
      <c r="B75">
        <f t="shared" ref="B75:N75" si="73">IF(B43="","",WEEKDAY(B43)-1)</f>
        <v>2</v>
      </c>
      <c r="C75">
        <f t="shared" si="73"/>
        <v>5</v>
      </c>
      <c r="D75">
        <f t="shared" si="73"/>
        <v>5</v>
      </c>
      <c r="E75">
        <f t="shared" si="73"/>
        <v>1</v>
      </c>
      <c r="F75">
        <f t="shared" si="73"/>
        <v>3</v>
      </c>
      <c r="G75">
        <f t="shared" si="73"/>
        <v>6</v>
      </c>
      <c r="H75">
        <f t="shared" si="73"/>
        <v>1</v>
      </c>
      <c r="I75">
        <f t="shared" si="73"/>
        <v>4</v>
      </c>
      <c r="J75" t="str">
        <f t="shared" ref="J75:K75" si="74">IF(J43="","",WEEKDAY(J43)-1)</f>
        <v/>
      </c>
      <c r="K75">
        <f t="shared" si="74"/>
        <v>0</v>
      </c>
      <c r="L75">
        <f t="shared" si="73"/>
        <v>2</v>
      </c>
      <c r="M75">
        <f t="shared" si="73"/>
        <v>5</v>
      </c>
      <c r="N75">
        <f t="shared" si="73"/>
        <v>0</v>
      </c>
    </row>
    <row r="76" spans="2:14" hidden="1" x14ac:dyDescent="0.25">
      <c r="B76">
        <f t="shared" ref="B76:N76" si="75">IF(B44="","",WEEKDAY(B44)-1)</f>
        <v>3</v>
      </c>
      <c r="C76">
        <f t="shared" si="75"/>
        <v>6</v>
      </c>
      <c r="D76">
        <f t="shared" si="75"/>
        <v>6</v>
      </c>
      <c r="E76">
        <f t="shared" si="75"/>
        <v>2</v>
      </c>
      <c r="F76">
        <f t="shared" si="75"/>
        <v>4</v>
      </c>
      <c r="G76">
        <f t="shared" si="75"/>
        <v>0</v>
      </c>
      <c r="H76">
        <f t="shared" si="75"/>
        <v>2</v>
      </c>
      <c r="I76">
        <f t="shared" si="75"/>
        <v>5</v>
      </c>
      <c r="J76" t="str">
        <f t="shared" ref="J76:K76" si="76">IF(J44="","",WEEKDAY(J44)-1)</f>
        <v/>
      </c>
      <c r="K76">
        <f t="shared" si="76"/>
        <v>1</v>
      </c>
      <c r="L76">
        <f t="shared" si="75"/>
        <v>3</v>
      </c>
      <c r="M76">
        <f t="shared" si="75"/>
        <v>6</v>
      </c>
      <c r="N76">
        <f t="shared" si="75"/>
        <v>1</v>
      </c>
    </row>
    <row r="77" spans="2:14" hidden="1" x14ac:dyDescent="0.25">
      <c r="B77">
        <f t="shared" ref="B77:N77" si="77">IF(B45="","",WEEKDAY(B45)-1)</f>
        <v>4</v>
      </c>
      <c r="C77">
        <f t="shared" si="77"/>
        <v>0</v>
      </c>
      <c r="D77">
        <f t="shared" si="77"/>
        <v>0</v>
      </c>
      <c r="E77">
        <f t="shared" si="77"/>
        <v>3</v>
      </c>
      <c r="F77">
        <f t="shared" si="77"/>
        <v>5</v>
      </c>
      <c r="G77">
        <f t="shared" si="77"/>
        <v>1</v>
      </c>
      <c r="H77">
        <f t="shared" si="77"/>
        <v>3</v>
      </c>
      <c r="I77">
        <f t="shared" si="77"/>
        <v>6</v>
      </c>
      <c r="J77" t="str">
        <f t="shared" ref="J77:K77" si="78">IF(J45="","",WEEKDAY(J45)-1)</f>
        <v/>
      </c>
      <c r="K77">
        <f t="shared" si="78"/>
        <v>2</v>
      </c>
      <c r="L77">
        <f t="shared" si="77"/>
        <v>4</v>
      </c>
      <c r="M77">
        <f t="shared" si="77"/>
        <v>0</v>
      </c>
      <c r="N77">
        <f t="shared" si="77"/>
        <v>2</v>
      </c>
    </row>
    <row r="78" spans="2:14" hidden="1" x14ac:dyDescent="0.25">
      <c r="B78">
        <f t="shared" ref="B78:N78" si="79">IF(B46="","",WEEKDAY(B46)-1)</f>
        <v>5</v>
      </c>
      <c r="C78">
        <f t="shared" si="79"/>
        <v>1</v>
      </c>
      <c r="D78">
        <f t="shared" si="79"/>
        <v>1</v>
      </c>
      <c r="E78">
        <f t="shared" si="79"/>
        <v>4</v>
      </c>
      <c r="F78">
        <f t="shared" si="79"/>
        <v>6</v>
      </c>
      <c r="G78">
        <f t="shared" si="79"/>
        <v>2</v>
      </c>
      <c r="H78">
        <f t="shared" si="79"/>
        <v>4</v>
      </c>
      <c r="I78">
        <f t="shared" si="79"/>
        <v>0</v>
      </c>
      <c r="J78" t="str">
        <f t="shared" ref="J78:K78" si="80">IF(J46="","",WEEKDAY(J46)-1)</f>
        <v/>
      </c>
      <c r="K78">
        <f t="shared" si="80"/>
        <v>3</v>
      </c>
      <c r="L78">
        <f t="shared" si="79"/>
        <v>5</v>
      </c>
      <c r="M78">
        <f t="shared" si="79"/>
        <v>1</v>
      </c>
      <c r="N78">
        <f t="shared" si="79"/>
        <v>3</v>
      </c>
    </row>
    <row r="79" spans="2:14" hidden="1" x14ac:dyDescent="0.25">
      <c r="B79">
        <f t="shared" ref="B79:N79" si="81">IF(B47="","",WEEKDAY(B47)-1)</f>
        <v>6</v>
      </c>
      <c r="C79">
        <f t="shared" si="81"/>
        <v>2</v>
      </c>
      <c r="D79">
        <f t="shared" si="81"/>
        <v>2</v>
      </c>
      <c r="E79">
        <f t="shared" si="81"/>
        <v>5</v>
      </c>
      <c r="F79">
        <f t="shared" si="81"/>
        <v>0</v>
      </c>
      <c r="G79">
        <f t="shared" si="81"/>
        <v>3</v>
      </c>
      <c r="H79">
        <f t="shared" si="81"/>
        <v>5</v>
      </c>
      <c r="I79">
        <f t="shared" si="81"/>
        <v>1</v>
      </c>
      <c r="J79" t="str">
        <f t="shared" ref="J79:K79" si="82">IF(J47="","",WEEKDAY(J47)-1)</f>
        <v/>
      </c>
      <c r="K79">
        <f t="shared" si="82"/>
        <v>4</v>
      </c>
      <c r="L79">
        <f t="shared" si="81"/>
        <v>6</v>
      </c>
      <c r="M79">
        <f t="shared" si="81"/>
        <v>2</v>
      </c>
      <c r="N79">
        <f t="shared" si="81"/>
        <v>4</v>
      </c>
    </row>
    <row r="80" spans="2:14" hidden="1" x14ac:dyDescent="0.25">
      <c r="B80">
        <f t="shared" ref="B80:N80" si="83">IF(B48="","",WEEKDAY(B48)-1)</f>
        <v>0</v>
      </c>
      <c r="C80" t="str">
        <f t="shared" si="83"/>
        <v/>
      </c>
      <c r="D80">
        <f t="shared" si="83"/>
        <v>3</v>
      </c>
      <c r="E80">
        <f t="shared" si="83"/>
        <v>6</v>
      </c>
      <c r="F80">
        <f t="shared" si="83"/>
        <v>1</v>
      </c>
      <c r="G80">
        <f t="shared" si="83"/>
        <v>4</v>
      </c>
      <c r="H80">
        <f t="shared" si="83"/>
        <v>6</v>
      </c>
      <c r="I80">
        <f t="shared" si="83"/>
        <v>2</v>
      </c>
      <c r="J80" t="str">
        <f t="shared" ref="J80:K80" si="84">IF(J48="","",WEEKDAY(J48)-1)</f>
        <v/>
      </c>
      <c r="K80">
        <f t="shared" si="84"/>
        <v>5</v>
      </c>
      <c r="L80">
        <f t="shared" si="83"/>
        <v>0</v>
      </c>
      <c r="M80">
        <f t="shared" si="83"/>
        <v>3</v>
      </c>
      <c r="N80">
        <f t="shared" si="83"/>
        <v>5</v>
      </c>
    </row>
    <row r="81" spans="2:14" hidden="1" x14ac:dyDescent="0.25">
      <c r="B81">
        <f t="shared" ref="B81:N81" si="85">IF(B49="","",WEEKDAY(B49)-1)</f>
        <v>1</v>
      </c>
      <c r="C81" t="str">
        <f t="shared" si="85"/>
        <v/>
      </c>
      <c r="D81">
        <f t="shared" si="85"/>
        <v>4</v>
      </c>
      <c r="E81">
        <f t="shared" si="85"/>
        <v>0</v>
      </c>
      <c r="F81">
        <f t="shared" si="85"/>
        <v>2</v>
      </c>
      <c r="G81">
        <f t="shared" si="85"/>
        <v>5</v>
      </c>
      <c r="H81">
        <f t="shared" si="85"/>
        <v>0</v>
      </c>
      <c r="I81">
        <f t="shared" si="85"/>
        <v>3</v>
      </c>
      <c r="J81" t="str">
        <f t="shared" ref="J81:K81" si="86">IF(J49="","",WEEKDAY(J49)-1)</f>
        <v/>
      </c>
      <c r="K81">
        <f t="shared" si="86"/>
        <v>6</v>
      </c>
      <c r="L81">
        <f t="shared" si="85"/>
        <v>1</v>
      </c>
      <c r="M81">
        <f t="shared" si="85"/>
        <v>4</v>
      </c>
      <c r="N81">
        <f t="shared" si="85"/>
        <v>6</v>
      </c>
    </row>
    <row r="82" spans="2:14" hidden="1" x14ac:dyDescent="0.25">
      <c r="B82">
        <f t="shared" ref="B82:N82" si="87">IF(B50="","",WEEKDAY(B50)-1)</f>
        <v>2</v>
      </c>
      <c r="C82" t="str">
        <f t="shared" si="87"/>
        <v/>
      </c>
      <c r="D82">
        <f t="shared" si="87"/>
        <v>5</v>
      </c>
      <c r="E82" t="str">
        <f t="shared" si="87"/>
        <v/>
      </c>
      <c r="F82">
        <f t="shared" si="87"/>
        <v>3</v>
      </c>
      <c r="G82" t="str">
        <f t="shared" si="87"/>
        <v/>
      </c>
      <c r="H82">
        <f t="shared" si="87"/>
        <v>1</v>
      </c>
      <c r="I82">
        <f t="shared" si="87"/>
        <v>4</v>
      </c>
      <c r="J82" t="str">
        <f t="shared" ref="J82:K82" si="88">IF(J50="","",WEEKDAY(J50)-1)</f>
        <v/>
      </c>
      <c r="K82" t="str">
        <f t="shared" si="88"/>
        <v/>
      </c>
      <c r="L82">
        <f t="shared" si="87"/>
        <v>2</v>
      </c>
      <c r="M82" t="str">
        <f t="shared" si="87"/>
        <v/>
      </c>
      <c r="N82">
        <f t="shared" si="87"/>
        <v>0</v>
      </c>
    </row>
    <row r="83" spans="2:14" hidden="1" x14ac:dyDescent="0.25"/>
    <row r="84" spans="2:14" hidden="1" x14ac:dyDescent="0.25">
      <c r="B84" s="13" t="str">
        <f t="shared" ref="B84:B114" si="89">IF(B52="","",IF(IF(ISNA(MODE(B20,P$4:P$12)),IF(B20="","",IF(WEEKDAY(B20)=1,"D",IF(WEEKDAY(B20)=7,"S","L"))),"D")=0," ",IF(ISNA(MODE(B20,P$4:P$12)),IF(B20="","",IF(WEEKDAY(B20)=1,"D",IF(WEEKDAY(B20)=7,"S","L"))),"D")))</f>
        <v>D</v>
      </c>
      <c r="C84" s="13" t="str">
        <f t="shared" ref="C84:C114" si="90">IF(C52="","",IF(IF(ISNA(MODE(C20,Q$4:Q$12)),IF(C20="","",IF(WEEKDAY(C20)=1,"D",IF(WEEKDAY(C20)=7,"S","L"))),"D")=0," ",IF(ISNA(MODE(C20,Q$4:Q$12)),IF(C20="","",IF(WEEKDAY(C20)=1,"D",IF(WEEKDAY(C20)=7,"S","L"))),"D")))</f>
        <v>L</v>
      </c>
      <c r="D84" s="13" t="str">
        <f t="shared" ref="D84:D114" si="91">IF(D52="","",IF(IF(ISNA(MODE(D20,R$4:R$12)),IF(D20="","",IF(WEEKDAY(D20)=1,"D",IF(WEEKDAY(D20)=7,"S","L"))),"D")=0," ",IF(ISNA(MODE(D20,R$4:R$12)),IF(D20="","",IF(WEEKDAY(D20)=1,"D",IF(WEEKDAY(D20)=7,"S","L"))),"D")))</f>
        <v>L</v>
      </c>
      <c r="E84" s="13" t="str">
        <f t="shared" ref="E84:E114" si="92">IF(E52="","",IF(IF(ISNA(MODE(E20,S$4:S$12)),IF(E20="","",IF(WEEKDAY(E20)=1,"D",IF(WEEKDAY(E20)=7,"S","L"))),"D")=0," ",IF(ISNA(MODE(E20,S$4:S$12)),IF(E20="","",IF(WEEKDAY(E20)=1,"D",IF(WEEKDAY(E20)=7,"S","L"))),"D")))</f>
        <v>S</v>
      </c>
      <c r="F84" s="13" t="str">
        <f t="shared" ref="F84:F114" si="93">IF(F52="","",IF(IF(ISNA(MODE(F20,T$4:T$12)),IF(F20="","",IF(WEEKDAY(F20)=1,"D",IF(WEEKDAY(F20)=7,"S","L"))),"D")=0," ",IF(ISNA(MODE(F20,T$4:T$12)),IF(F20="","",IF(WEEKDAY(F20)=1,"D",IF(WEEKDAY(F20)=7,"S","L"))),"D")))</f>
        <v>D</v>
      </c>
      <c r="G84" s="13" t="str">
        <f t="shared" ref="G84:G114" si="94">IF(G52="","",IF(IF(ISNA(MODE(G20,U$4:U$12)),IF(G20="","",IF(WEEKDAY(G20)=1,"D",IF(WEEKDAY(G20)=7,"S","L"))),"D")=0," ",IF(ISNA(MODE(G20,U$4:U$12)),IF(G20="","",IF(WEEKDAY(G20)=1,"D",IF(WEEKDAY(G20)=7,"S","L"))),"D")))</f>
        <v>L</v>
      </c>
      <c r="H84" s="13" t="str">
        <f t="shared" ref="H84:H114" si="95">IF(H52="","",IF(IF(ISNA(MODE(H20,V$4:V$12)),IF(H20="","",IF(WEEKDAY(H20)=1,"D",IF(WEEKDAY(H20)=7,"S","L"))),"D")=0," ",IF(ISNA(MODE(H20,V$4:V$12)),IF(H20="","",IF(WEEKDAY(H20)=1,"D",IF(WEEKDAY(H20)=7,"S","L"))),"D")))</f>
        <v>S</v>
      </c>
      <c r="I84" s="13" t="str">
        <f t="shared" ref="I84:I114" si="96">IF(I52="","",IF(IF(ISNA(MODE(I20,W$4:W$12)),IF(I20="","",IF(WEEKDAY(I20)=1,"D",IF(WEEKDAY(I20)=7,"S","L"))),"D")=0," ",IF(ISNA(MODE(I20,W$4:W$12)),IF(I20="","",IF(WEEKDAY(I20)=1,"D",IF(WEEKDAY(I20)=7,"S","L"))),"D")))</f>
        <v>L</v>
      </c>
      <c r="J84" s="13" t="str">
        <f t="shared" ref="J84:J114" si="97">IF(J52="","",IF(IF(ISNA(MODE(J20,X$4:X$12)),IF(J20="","",IF(WEEKDAY(J20)=1,"D",IF(WEEKDAY(J20)=7,"S","L"))),"D")=0," ",IF(ISNA(MODE(J20,X$4:X$12)),IF(J20="","",IF(WEEKDAY(J20)=1,"D",IF(WEEKDAY(J20)=7,"S","L"))),"D")))</f>
        <v>L</v>
      </c>
      <c r="K84" s="13" t="str">
        <f t="shared" ref="K84:K114" si="98">IF(K52="","",IF(IF(ISNA(MODE(K20,Y$4:Y$12)),IF(K20="","",IF(WEEKDAY(K20)=1,"D",IF(WEEKDAY(K20)=7,"S","L"))),"D")=0," ",IF(ISNA(MODE(K20,Y$4:Y$12)),IF(K20="","",IF(WEEKDAY(K20)=1,"D",IF(WEEKDAY(K20)=7,"S","L"))),"D")))</f>
        <v/>
      </c>
      <c r="L84" s="13" t="str">
        <f t="shared" ref="L84:L114" si="99">IF(L52="","",IF(IF(ISNA(MODE(L20,Z$4:Z$12)),IF(L20="","",IF(WEEKDAY(L20)=1,"D",IF(WEEKDAY(L20)=7,"S","L"))),"D")=0," ",IF(ISNA(MODE(L20,Z$4:Z$12)),IF(L20="","",IF(WEEKDAY(L20)=1,"D",IF(WEEKDAY(L20)=7,"S","L"))),"D")))</f>
        <v>D</v>
      </c>
      <c r="M84" s="13" t="str">
        <f t="shared" ref="M84:M114" si="100">IF(M52="","",IF(IF(ISNA(MODE(M20,AA$4:AA$12)),IF(M20="","",IF(WEEKDAY(M20)=1,"D",IF(WEEKDAY(M20)=7,"S","L"))),"D")=0," ",IF(ISNA(MODE(M20,AA$4:AA$12)),IF(M20="","",IF(WEEKDAY(M20)=1,"D",IF(WEEKDAY(M20)=7,"S","L"))),"D")))</f>
        <v>D</v>
      </c>
      <c r="N84" s="13" t="str">
        <f t="shared" ref="N84:N114" si="101">IF(N52="","",IF(IF(ISNA(MODE(N20,AB$4:AB$12)),IF(N20="","",IF(WEEKDAY(N20)=1,"D",IF(WEEKDAY(N20)=7,"S","L"))),"D")=0," ",IF(ISNA(MODE(N20,AB$4:AB$12)),IF(N20="","",IF(WEEKDAY(N20)=1,"D",IF(WEEKDAY(N20)=7,"S","L"))),"D")))</f>
        <v>L</v>
      </c>
    </row>
    <row r="85" spans="2:14" hidden="1" x14ac:dyDescent="0.25">
      <c r="B85" s="13" t="str">
        <f t="shared" si="89"/>
        <v>D</v>
      </c>
      <c r="C85" s="13" t="str">
        <f t="shared" si="90"/>
        <v>L</v>
      </c>
      <c r="D85" s="13" t="str">
        <f t="shared" si="91"/>
        <v>L</v>
      </c>
      <c r="E85" s="13" t="str">
        <f t="shared" si="92"/>
        <v>D</v>
      </c>
      <c r="F85" s="13" t="str">
        <f t="shared" si="93"/>
        <v>L</v>
      </c>
      <c r="G85" s="13" t="str">
        <f t="shared" si="94"/>
        <v>L</v>
      </c>
      <c r="H85" s="13" t="str">
        <f t="shared" si="95"/>
        <v>D</v>
      </c>
      <c r="I85" s="13" t="str">
        <f t="shared" si="96"/>
        <v>L</v>
      </c>
      <c r="J85" s="13" t="str">
        <f t="shared" si="97"/>
        <v>S</v>
      </c>
      <c r="K85" s="13" t="str">
        <f t="shared" si="98"/>
        <v/>
      </c>
      <c r="L85" s="13" t="str">
        <f t="shared" si="99"/>
        <v>L</v>
      </c>
      <c r="M85" s="13" t="str">
        <f t="shared" si="100"/>
        <v>L</v>
      </c>
      <c r="N85" s="13" t="str">
        <f t="shared" si="101"/>
        <v>S</v>
      </c>
    </row>
    <row r="86" spans="2:14" hidden="1" x14ac:dyDescent="0.25">
      <c r="B86" s="13" t="str">
        <f t="shared" si="89"/>
        <v>L</v>
      </c>
      <c r="C86" s="13" t="str">
        <f t="shared" si="90"/>
        <v>L</v>
      </c>
      <c r="D86" s="13" t="str">
        <f t="shared" si="91"/>
        <v>L</v>
      </c>
      <c r="E86" s="13" t="str">
        <f t="shared" si="92"/>
        <v>L</v>
      </c>
      <c r="F86" s="13" t="str">
        <f t="shared" si="93"/>
        <v>L</v>
      </c>
      <c r="G86" s="13" t="str">
        <f t="shared" si="94"/>
        <v>S</v>
      </c>
      <c r="H86" s="13" t="str">
        <f t="shared" si="95"/>
        <v>L</v>
      </c>
      <c r="I86" s="13" t="str">
        <f t="shared" si="96"/>
        <v>L</v>
      </c>
      <c r="J86" s="13" t="str">
        <f t="shared" si="97"/>
        <v>D</v>
      </c>
      <c r="K86" s="13" t="str">
        <f t="shared" si="98"/>
        <v/>
      </c>
      <c r="L86" s="13" t="str">
        <f t="shared" si="99"/>
        <v>L</v>
      </c>
      <c r="M86" s="13" t="str">
        <f t="shared" si="100"/>
        <v>L</v>
      </c>
      <c r="N86" s="13" t="str">
        <f t="shared" si="101"/>
        <v>D</v>
      </c>
    </row>
    <row r="87" spans="2:14" hidden="1" x14ac:dyDescent="0.25">
      <c r="B87" s="13" t="str">
        <f t="shared" si="89"/>
        <v>L</v>
      </c>
      <c r="C87" s="13" t="str">
        <f t="shared" si="90"/>
        <v>S</v>
      </c>
      <c r="D87" s="13" t="str">
        <f t="shared" si="91"/>
        <v>S</v>
      </c>
      <c r="E87" s="13" t="str">
        <f t="shared" si="92"/>
        <v>L</v>
      </c>
      <c r="F87" s="13" t="str">
        <f t="shared" si="93"/>
        <v>L</v>
      </c>
      <c r="G87" s="13" t="str">
        <f t="shared" si="94"/>
        <v>D</v>
      </c>
      <c r="H87" s="13" t="str">
        <f t="shared" si="95"/>
        <v>L</v>
      </c>
      <c r="I87" s="13" t="str">
        <f t="shared" si="96"/>
        <v>L</v>
      </c>
      <c r="J87" s="13" t="str">
        <f t="shared" si="97"/>
        <v>L</v>
      </c>
      <c r="K87" s="13" t="str">
        <f t="shared" si="98"/>
        <v/>
      </c>
      <c r="L87" s="13" t="str">
        <f t="shared" si="99"/>
        <v>L</v>
      </c>
      <c r="M87" s="13" t="str">
        <f t="shared" si="100"/>
        <v>S</v>
      </c>
      <c r="N87" s="13" t="str">
        <f t="shared" si="101"/>
        <v>L</v>
      </c>
    </row>
    <row r="88" spans="2:14" hidden="1" x14ac:dyDescent="0.25">
      <c r="B88" s="13" t="str">
        <f t="shared" si="89"/>
        <v>L</v>
      </c>
      <c r="C88" s="13" t="str">
        <f t="shared" si="90"/>
        <v>D</v>
      </c>
      <c r="D88" s="13" t="str">
        <f t="shared" si="91"/>
        <v>D</v>
      </c>
      <c r="E88" s="13" t="str">
        <f t="shared" si="92"/>
        <v>L</v>
      </c>
      <c r="F88" s="13" t="str">
        <f t="shared" si="93"/>
        <v>L</v>
      </c>
      <c r="G88" s="13" t="str">
        <f t="shared" si="94"/>
        <v>L</v>
      </c>
      <c r="H88" s="13" t="str">
        <f t="shared" si="95"/>
        <v>L</v>
      </c>
      <c r="I88" s="13" t="str">
        <f t="shared" si="96"/>
        <v>S</v>
      </c>
      <c r="J88" s="13" t="str">
        <f>IF(J56="","",IF(IF(ISNA(MODE(J24,X$4:X$12)),IF(J24="","",IF(WEEKDAY(J24)=1,"D",IF(WEEKDAY(J24)=7,"S","L"))),"D")=0," ",IF(ISNA(MODE(J24,X$4:X$12)),IF(J24="","",IF(WEEKDAY(J24)=1,"D",IF(WEEKDAY(J24)=7,"S","L"))),"D")))</f>
        <v/>
      </c>
      <c r="K88" s="13" t="str">
        <f t="shared" si="98"/>
        <v>L</v>
      </c>
      <c r="L88" s="13" t="str">
        <f t="shared" si="99"/>
        <v>L</v>
      </c>
      <c r="M88" s="13" t="str">
        <f t="shared" si="100"/>
        <v>D</v>
      </c>
      <c r="N88" s="13" t="str">
        <f t="shared" si="101"/>
        <v>L</v>
      </c>
    </row>
    <row r="89" spans="2:14" hidden="1" x14ac:dyDescent="0.25">
      <c r="B89" s="13" t="str">
        <f t="shared" si="89"/>
        <v>D</v>
      </c>
      <c r="C89" s="13" t="str">
        <f t="shared" si="90"/>
        <v>L</v>
      </c>
      <c r="D89" s="13" t="str">
        <f t="shared" si="91"/>
        <v>L</v>
      </c>
      <c r="E89" s="13" t="str">
        <f t="shared" si="92"/>
        <v>D</v>
      </c>
      <c r="F89" s="13" t="str">
        <f t="shared" si="93"/>
        <v>S</v>
      </c>
      <c r="G89" s="13" t="str">
        <f t="shared" si="94"/>
        <v>L</v>
      </c>
      <c r="H89" s="13" t="str">
        <f t="shared" si="95"/>
        <v>L</v>
      </c>
      <c r="I89" s="13" t="str">
        <f t="shared" si="96"/>
        <v>D</v>
      </c>
      <c r="J89" s="13" t="str">
        <f t="shared" si="97"/>
        <v/>
      </c>
      <c r="K89" s="13" t="str">
        <f t="shared" si="98"/>
        <v>L</v>
      </c>
      <c r="L89" s="13" t="str">
        <f t="shared" si="99"/>
        <v>L</v>
      </c>
      <c r="M89" s="13" t="str">
        <f t="shared" si="100"/>
        <v>L</v>
      </c>
      <c r="N89" s="13" t="str">
        <f t="shared" si="101"/>
        <v>D</v>
      </c>
    </row>
    <row r="90" spans="2:14" hidden="1" x14ac:dyDescent="0.25">
      <c r="B90" s="13" t="str">
        <f t="shared" si="89"/>
        <v>S</v>
      </c>
      <c r="C90" s="13" t="str">
        <f t="shared" si="90"/>
        <v>L</v>
      </c>
      <c r="D90" s="13" t="str">
        <f t="shared" si="91"/>
        <v>L</v>
      </c>
      <c r="E90" s="13" t="str">
        <f t="shared" si="92"/>
        <v>D</v>
      </c>
      <c r="F90" s="13" t="str">
        <f t="shared" si="93"/>
        <v>D</v>
      </c>
      <c r="G90" s="13" t="str">
        <f t="shared" si="94"/>
        <v>L</v>
      </c>
      <c r="H90" s="13" t="str">
        <f t="shared" si="95"/>
        <v>L</v>
      </c>
      <c r="I90" s="13" t="str">
        <f t="shared" si="96"/>
        <v>L</v>
      </c>
      <c r="J90" s="13" t="str">
        <f t="shared" si="97"/>
        <v/>
      </c>
      <c r="K90" s="13" t="str">
        <f t="shared" si="98"/>
        <v>L</v>
      </c>
      <c r="L90" s="13" t="str">
        <f t="shared" si="99"/>
        <v>S</v>
      </c>
      <c r="M90" s="13" t="str">
        <f t="shared" si="100"/>
        <v>L</v>
      </c>
      <c r="N90" s="13" t="str">
        <f t="shared" si="101"/>
        <v>L</v>
      </c>
    </row>
    <row r="91" spans="2:14" hidden="1" x14ac:dyDescent="0.25">
      <c r="B91" s="13" t="str">
        <f t="shared" si="89"/>
        <v>D</v>
      </c>
      <c r="C91" s="13" t="str">
        <f t="shared" si="90"/>
        <v>L</v>
      </c>
      <c r="D91" s="13" t="str">
        <f t="shared" si="91"/>
        <v>L</v>
      </c>
      <c r="E91" s="13" t="str">
        <f t="shared" si="92"/>
        <v>S</v>
      </c>
      <c r="F91" s="13" t="str">
        <f t="shared" si="93"/>
        <v>L</v>
      </c>
      <c r="G91" s="13" t="str">
        <f t="shared" si="94"/>
        <v>L</v>
      </c>
      <c r="H91" s="13" t="str">
        <f t="shared" si="95"/>
        <v>S</v>
      </c>
      <c r="I91" s="13" t="str">
        <f t="shared" si="96"/>
        <v>L</v>
      </c>
      <c r="J91" s="13" t="str">
        <f t="shared" si="97"/>
        <v/>
      </c>
      <c r="K91" s="13" t="str">
        <f t="shared" si="98"/>
        <v>L</v>
      </c>
      <c r="L91" s="13" t="str">
        <f t="shared" si="99"/>
        <v>D</v>
      </c>
      <c r="M91" s="13" t="str">
        <f t="shared" si="100"/>
        <v>L</v>
      </c>
      <c r="N91" s="13" t="str">
        <f t="shared" si="101"/>
        <v>D</v>
      </c>
    </row>
    <row r="92" spans="2:14" hidden="1" x14ac:dyDescent="0.25">
      <c r="B92" s="13" t="str">
        <f t="shared" si="89"/>
        <v>L</v>
      </c>
      <c r="C92" s="13" t="str">
        <f t="shared" si="90"/>
        <v>L</v>
      </c>
      <c r="D92" s="13" t="str">
        <f t="shared" si="91"/>
        <v>L</v>
      </c>
      <c r="E92" s="13" t="str">
        <f t="shared" si="92"/>
        <v>D</v>
      </c>
      <c r="F92" s="13" t="str">
        <f t="shared" si="93"/>
        <v>L</v>
      </c>
      <c r="G92" s="13" t="str">
        <f t="shared" si="94"/>
        <v>L</v>
      </c>
      <c r="H92" s="13" t="str">
        <f t="shared" si="95"/>
        <v>D</v>
      </c>
      <c r="I92" s="13" t="str">
        <f t="shared" si="96"/>
        <v>L</v>
      </c>
      <c r="J92" s="13" t="str">
        <f t="shared" si="97"/>
        <v/>
      </c>
      <c r="K92" s="13" t="str">
        <f t="shared" si="98"/>
        <v>S</v>
      </c>
      <c r="L92" s="13" t="str">
        <f t="shared" si="99"/>
        <v>L</v>
      </c>
      <c r="M92" s="13" t="str">
        <f t="shared" si="100"/>
        <v>L</v>
      </c>
      <c r="N92" s="13" t="str">
        <f t="shared" si="101"/>
        <v>S</v>
      </c>
    </row>
    <row r="93" spans="2:14" hidden="1" x14ac:dyDescent="0.25">
      <c r="B93" s="13" t="str">
        <f t="shared" si="89"/>
        <v>L</v>
      </c>
      <c r="C93" s="13" t="str">
        <f t="shared" si="90"/>
        <v>L</v>
      </c>
      <c r="D93" s="13" t="str">
        <f t="shared" si="91"/>
        <v>L</v>
      </c>
      <c r="E93" s="13" t="str">
        <f t="shared" si="92"/>
        <v>L</v>
      </c>
      <c r="F93" s="13" t="str">
        <f t="shared" si="93"/>
        <v>L</v>
      </c>
      <c r="G93" s="13" t="str">
        <f t="shared" si="94"/>
        <v>S</v>
      </c>
      <c r="H93" s="13" t="str">
        <f t="shared" si="95"/>
        <v>L</v>
      </c>
      <c r="I93" s="13" t="str">
        <f t="shared" si="96"/>
        <v>L</v>
      </c>
      <c r="J93" s="13" t="str">
        <f t="shared" si="97"/>
        <v/>
      </c>
      <c r="K93" s="13" t="str">
        <f t="shared" si="98"/>
        <v>D</v>
      </c>
      <c r="L93" s="13" t="str">
        <f t="shared" si="99"/>
        <v>L</v>
      </c>
      <c r="M93" s="13" t="str">
        <f t="shared" si="100"/>
        <v>L</v>
      </c>
      <c r="N93" s="13" t="str">
        <f t="shared" si="101"/>
        <v>D</v>
      </c>
    </row>
    <row r="94" spans="2:14" hidden="1" x14ac:dyDescent="0.25">
      <c r="B94" s="13" t="str">
        <f t="shared" si="89"/>
        <v>L</v>
      </c>
      <c r="C94" s="13" t="str">
        <f t="shared" si="90"/>
        <v>S</v>
      </c>
      <c r="D94" s="13" t="str">
        <f t="shared" si="91"/>
        <v>S</v>
      </c>
      <c r="E94" s="13" t="str">
        <f t="shared" si="92"/>
        <v>L</v>
      </c>
      <c r="F94" s="13" t="str">
        <f t="shared" si="93"/>
        <v>L</v>
      </c>
      <c r="G94" s="13" t="str">
        <f t="shared" si="94"/>
        <v>D</v>
      </c>
      <c r="H94" s="13" t="str">
        <f t="shared" si="95"/>
        <v>L</v>
      </c>
      <c r="I94" s="13" t="str">
        <f t="shared" si="96"/>
        <v>L</v>
      </c>
      <c r="J94" s="13" t="str">
        <f t="shared" si="97"/>
        <v/>
      </c>
      <c r="K94" s="13" t="str">
        <f t="shared" si="98"/>
        <v>L</v>
      </c>
      <c r="L94" s="13" t="str">
        <f t="shared" si="99"/>
        <v>L</v>
      </c>
      <c r="M94" s="13" t="str">
        <f t="shared" si="100"/>
        <v>S</v>
      </c>
      <c r="N94" s="13" t="str">
        <f t="shared" si="101"/>
        <v>L</v>
      </c>
    </row>
    <row r="95" spans="2:14" hidden="1" x14ac:dyDescent="0.25">
      <c r="B95" s="13" t="str">
        <f t="shared" si="89"/>
        <v>L</v>
      </c>
      <c r="C95" s="13" t="str">
        <f t="shared" si="90"/>
        <v>D</v>
      </c>
      <c r="D95" s="13" t="str">
        <f t="shared" si="91"/>
        <v>D</v>
      </c>
      <c r="E95" s="13" t="str">
        <f t="shared" si="92"/>
        <v>L</v>
      </c>
      <c r="F95" s="13" t="str">
        <f t="shared" si="93"/>
        <v>L</v>
      </c>
      <c r="G95" s="13" t="str">
        <f t="shared" si="94"/>
        <v>L</v>
      </c>
      <c r="H95" s="13" t="str">
        <f t="shared" si="95"/>
        <v>L</v>
      </c>
      <c r="I95" s="13" t="str">
        <f t="shared" si="96"/>
        <v>S</v>
      </c>
      <c r="J95" s="13" t="str">
        <f t="shared" si="97"/>
        <v/>
      </c>
      <c r="K95" s="13" t="str">
        <f t="shared" si="98"/>
        <v>L</v>
      </c>
      <c r="L95" s="13" t="str">
        <f t="shared" si="99"/>
        <v>D</v>
      </c>
      <c r="M95" s="13" t="str">
        <f t="shared" si="100"/>
        <v>D</v>
      </c>
      <c r="N95" s="13" t="str">
        <f t="shared" si="101"/>
        <v>L</v>
      </c>
    </row>
    <row r="96" spans="2:14" hidden="1" x14ac:dyDescent="0.25">
      <c r="B96" s="13" t="str">
        <f t="shared" si="89"/>
        <v>L</v>
      </c>
      <c r="C96" s="13" t="str">
        <f t="shared" si="90"/>
        <v>L</v>
      </c>
      <c r="D96" s="13" t="str">
        <f t="shared" si="91"/>
        <v>L</v>
      </c>
      <c r="E96" s="13" t="str">
        <f t="shared" si="92"/>
        <v>L</v>
      </c>
      <c r="F96" s="13" t="str">
        <f t="shared" si="93"/>
        <v>S</v>
      </c>
      <c r="G96" s="13" t="str">
        <f t="shared" si="94"/>
        <v>L</v>
      </c>
      <c r="H96" s="13" t="str">
        <f t="shared" si="95"/>
        <v>L</v>
      </c>
      <c r="I96" s="13" t="str">
        <f t="shared" si="96"/>
        <v>D</v>
      </c>
      <c r="J96" s="13" t="str">
        <f t="shared" si="97"/>
        <v/>
      </c>
      <c r="K96" s="13" t="str">
        <f t="shared" si="98"/>
        <v>L</v>
      </c>
      <c r="L96" s="13" t="str">
        <f t="shared" si="99"/>
        <v>L</v>
      </c>
      <c r="M96" s="13" t="str">
        <f t="shared" si="100"/>
        <v>L</v>
      </c>
      <c r="N96" s="13" t="str">
        <f t="shared" si="101"/>
        <v>L</v>
      </c>
    </row>
    <row r="97" spans="2:14" hidden="1" x14ac:dyDescent="0.25">
      <c r="B97" s="13" t="str">
        <f t="shared" si="89"/>
        <v>S</v>
      </c>
      <c r="C97" s="13" t="str">
        <f t="shared" si="90"/>
        <v>L</v>
      </c>
      <c r="D97" s="13" t="str">
        <f t="shared" si="91"/>
        <v>L</v>
      </c>
      <c r="E97" s="13" t="str">
        <f t="shared" si="92"/>
        <v>L</v>
      </c>
      <c r="F97" s="13" t="str">
        <f t="shared" si="93"/>
        <v>D</v>
      </c>
      <c r="G97" s="13" t="str">
        <f t="shared" si="94"/>
        <v>L</v>
      </c>
      <c r="H97" s="13" t="str">
        <f t="shared" si="95"/>
        <v>L</v>
      </c>
      <c r="I97" s="13" t="str">
        <f t="shared" si="96"/>
        <v>L</v>
      </c>
      <c r="J97" s="13" t="str">
        <f t="shared" si="97"/>
        <v/>
      </c>
      <c r="K97" s="13" t="str">
        <f t="shared" si="98"/>
        <v>L</v>
      </c>
      <c r="L97" s="13" t="str">
        <f t="shared" si="99"/>
        <v>S</v>
      </c>
      <c r="M97" s="13" t="str">
        <f t="shared" si="100"/>
        <v>L</v>
      </c>
      <c r="N97" s="13" t="str">
        <f t="shared" si="101"/>
        <v>L</v>
      </c>
    </row>
    <row r="98" spans="2:14" hidden="1" x14ac:dyDescent="0.25">
      <c r="B98" s="13" t="str">
        <f t="shared" si="89"/>
        <v>D</v>
      </c>
      <c r="C98" s="13" t="str">
        <f t="shared" si="90"/>
        <v>L</v>
      </c>
      <c r="D98" s="13" t="str">
        <f t="shared" si="91"/>
        <v>L</v>
      </c>
      <c r="E98" s="13" t="str">
        <f t="shared" si="92"/>
        <v>S</v>
      </c>
      <c r="F98" s="13" t="str">
        <f t="shared" si="93"/>
        <v>L</v>
      </c>
      <c r="G98" s="13" t="str">
        <f t="shared" si="94"/>
        <v>L</v>
      </c>
      <c r="H98" s="13" t="str">
        <f t="shared" si="95"/>
        <v>S</v>
      </c>
      <c r="I98" s="13" t="str">
        <f t="shared" si="96"/>
        <v>D</v>
      </c>
      <c r="J98" s="13" t="str">
        <f t="shared" si="97"/>
        <v/>
      </c>
      <c r="K98" s="13" t="str">
        <f t="shared" si="98"/>
        <v>L</v>
      </c>
      <c r="L98" s="13" t="str">
        <f t="shared" si="99"/>
        <v>D</v>
      </c>
      <c r="M98" s="13" t="str">
        <f t="shared" si="100"/>
        <v>L</v>
      </c>
      <c r="N98" s="13" t="str">
        <f t="shared" si="101"/>
        <v>L</v>
      </c>
    </row>
    <row r="99" spans="2:14" hidden="1" x14ac:dyDescent="0.25">
      <c r="B99" s="13" t="str">
        <f t="shared" si="89"/>
        <v>L</v>
      </c>
      <c r="C99" s="13" t="str">
        <f t="shared" si="90"/>
        <v>L</v>
      </c>
      <c r="D99" s="13" t="str">
        <f t="shared" si="91"/>
        <v>L</v>
      </c>
      <c r="E99" s="13" t="str">
        <f t="shared" si="92"/>
        <v>D</v>
      </c>
      <c r="F99" s="13" t="str">
        <f t="shared" si="93"/>
        <v>L</v>
      </c>
      <c r="G99" s="13" t="str">
        <f t="shared" si="94"/>
        <v>L</v>
      </c>
      <c r="H99" s="13" t="str">
        <f t="shared" si="95"/>
        <v>D</v>
      </c>
      <c r="I99" s="13" t="str">
        <f t="shared" si="96"/>
        <v>D</v>
      </c>
      <c r="J99" s="13" t="str">
        <f t="shared" si="97"/>
        <v/>
      </c>
      <c r="K99" s="13" t="str">
        <f t="shared" si="98"/>
        <v>S</v>
      </c>
      <c r="L99" s="13" t="str">
        <f t="shared" si="99"/>
        <v>L</v>
      </c>
      <c r="M99" s="13" t="str">
        <f t="shared" si="100"/>
        <v>L</v>
      </c>
      <c r="N99" s="13" t="str">
        <f t="shared" si="101"/>
        <v>S</v>
      </c>
    </row>
    <row r="100" spans="2:14" hidden="1" x14ac:dyDescent="0.25">
      <c r="B100" s="13" t="str">
        <f t="shared" si="89"/>
        <v>L</v>
      </c>
      <c r="C100" s="13" t="str">
        <f t="shared" si="90"/>
        <v>L</v>
      </c>
      <c r="D100" s="13" t="str">
        <f t="shared" si="91"/>
        <v>L</v>
      </c>
      <c r="E100" s="13" t="str">
        <f t="shared" si="92"/>
        <v>L</v>
      </c>
      <c r="F100" s="13" t="str">
        <f t="shared" si="93"/>
        <v>D</v>
      </c>
      <c r="G100" s="13" t="str">
        <f t="shared" si="94"/>
        <v>S</v>
      </c>
      <c r="H100" s="13" t="str">
        <f t="shared" si="95"/>
        <v>L</v>
      </c>
      <c r="I100" s="13" t="str">
        <f t="shared" si="96"/>
        <v>L</v>
      </c>
      <c r="J100" s="13" t="str">
        <f t="shared" si="97"/>
        <v/>
      </c>
      <c r="K100" s="13" t="str">
        <f t="shared" si="98"/>
        <v>D</v>
      </c>
      <c r="L100" s="13" t="str">
        <f t="shared" si="99"/>
        <v>L</v>
      </c>
      <c r="M100" s="13" t="str">
        <f t="shared" si="100"/>
        <v>L</v>
      </c>
      <c r="N100" s="13" t="str">
        <f t="shared" si="101"/>
        <v>D</v>
      </c>
    </row>
    <row r="101" spans="2:14" hidden="1" x14ac:dyDescent="0.25">
      <c r="B101" s="13" t="str">
        <f t="shared" si="89"/>
        <v>L</v>
      </c>
      <c r="C101" s="13" t="str">
        <f t="shared" si="90"/>
        <v>S</v>
      </c>
      <c r="D101" s="13" t="str">
        <f t="shared" si="91"/>
        <v>S</v>
      </c>
      <c r="E101" s="13" t="str">
        <f t="shared" si="92"/>
        <v>L</v>
      </c>
      <c r="F101" s="13" t="str">
        <f t="shared" si="93"/>
        <v>L</v>
      </c>
      <c r="G101" s="13" t="str">
        <f t="shared" si="94"/>
        <v>D</v>
      </c>
      <c r="H101" s="13" t="str">
        <f t="shared" si="95"/>
        <v>L</v>
      </c>
      <c r="I101" s="13" t="str">
        <f t="shared" si="96"/>
        <v>L</v>
      </c>
      <c r="J101" s="13" t="str">
        <f t="shared" si="97"/>
        <v/>
      </c>
      <c r="K101" s="13" t="str">
        <f t="shared" si="98"/>
        <v>L</v>
      </c>
      <c r="L101" s="13" t="str">
        <f t="shared" si="99"/>
        <v>L</v>
      </c>
      <c r="M101" s="13" t="str">
        <f t="shared" si="100"/>
        <v>S</v>
      </c>
      <c r="N101" s="13" t="str">
        <f t="shared" si="101"/>
        <v>L</v>
      </c>
    </row>
    <row r="102" spans="2:14" hidden="1" x14ac:dyDescent="0.25">
      <c r="B102" s="13" t="str">
        <f t="shared" si="89"/>
        <v>L</v>
      </c>
      <c r="C102" s="13" t="str">
        <f t="shared" si="90"/>
        <v>D</v>
      </c>
      <c r="D102" s="13" t="str">
        <f t="shared" si="91"/>
        <v>D</v>
      </c>
      <c r="E102" s="13" t="str">
        <f t="shared" si="92"/>
        <v>L</v>
      </c>
      <c r="F102" s="13" t="str">
        <f t="shared" si="93"/>
        <v>L</v>
      </c>
      <c r="G102" s="13" t="str">
        <f t="shared" si="94"/>
        <v>L</v>
      </c>
      <c r="H102" s="13" t="str">
        <f t="shared" si="95"/>
        <v>L</v>
      </c>
      <c r="I102" s="13" t="str">
        <f t="shared" si="96"/>
        <v>S</v>
      </c>
      <c r="J102" s="13" t="str">
        <f t="shared" si="97"/>
        <v/>
      </c>
      <c r="K102" s="13" t="str">
        <f t="shared" si="98"/>
        <v>L</v>
      </c>
      <c r="L102" s="13" t="str">
        <f t="shared" si="99"/>
        <v>L</v>
      </c>
      <c r="M102" s="13" t="str">
        <f t="shared" si="100"/>
        <v>D</v>
      </c>
      <c r="N102" s="13" t="str">
        <f t="shared" si="101"/>
        <v>L</v>
      </c>
    </row>
    <row r="103" spans="2:14" hidden="1" x14ac:dyDescent="0.25">
      <c r="B103" s="13" t="str">
        <f t="shared" si="89"/>
        <v>L</v>
      </c>
      <c r="C103" s="13" t="str">
        <f t="shared" si="90"/>
        <v>L</v>
      </c>
      <c r="D103" s="13" t="str">
        <f t="shared" si="91"/>
        <v>L</v>
      </c>
      <c r="E103" s="13" t="str">
        <f t="shared" si="92"/>
        <v>L</v>
      </c>
      <c r="F103" s="13" t="str">
        <f t="shared" si="93"/>
        <v>S</v>
      </c>
      <c r="G103" s="13" t="str">
        <f t="shared" si="94"/>
        <v>L</v>
      </c>
      <c r="H103" s="13" t="str">
        <f t="shared" si="95"/>
        <v>L</v>
      </c>
      <c r="I103" s="13" t="str">
        <f t="shared" si="96"/>
        <v>D</v>
      </c>
      <c r="J103" s="13" t="str">
        <f t="shared" si="97"/>
        <v/>
      </c>
      <c r="K103" s="13" t="str">
        <f t="shared" si="98"/>
        <v>L</v>
      </c>
      <c r="L103" s="13" t="str">
        <f t="shared" si="99"/>
        <v>L</v>
      </c>
      <c r="M103" s="13" t="str">
        <f t="shared" si="100"/>
        <v>L</v>
      </c>
      <c r="N103" s="13" t="str">
        <f t="shared" si="101"/>
        <v>L</v>
      </c>
    </row>
    <row r="104" spans="2:14" hidden="1" x14ac:dyDescent="0.25">
      <c r="B104" s="13" t="str">
        <f t="shared" si="89"/>
        <v>S</v>
      </c>
      <c r="C104" s="13" t="str">
        <f t="shared" si="90"/>
        <v>L</v>
      </c>
      <c r="D104" s="13" t="str">
        <f t="shared" si="91"/>
        <v>L</v>
      </c>
      <c r="E104" s="13" t="str">
        <f t="shared" si="92"/>
        <v>L</v>
      </c>
      <c r="F104" s="13" t="str">
        <f t="shared" si="93"/>
        <v>D</v>
      </c>
      <c r="G104" s="13" t="str">
        <f t="shared" si="94"/>
        <v>L</v>
      </c>
      <c r="H104" s="13" t="str">
        <f t="shared" si="95"/>
        <v>L</v>
      </c>
      <c r="I104" s="13" t="str">
        <f t="shared" si="96"/>
        <v>L</v>
      </c>
      <c r="J104" s="13" t="str">
        <f t="shared" si="97"/>
        <v/>
      </c>
      <c r="K104" s="13" t="str">
        <f t="shared" si="98"/>
        <v>L</v>
      </c>
      <c r="L104" s="13" t="str">
        <f t="shared" si="99"/>
        <v>S</v>
      </c>
      <c r="M104" s="13" t="str">
        <f t="shared" si="100"/>
        <v>L</v>
      </c>
      <c r="N104" s="13" t="str">
        <f t="shared" si="101"/>
        <v>L</v>
      </c>
    </row>
    <row r="105" spans="2:14" hidden="1" x14ac:dyDescent="0.25">
      <c r="B105" s="13" t="str">
        <f t="shared" si="89"/>
        <v>D</v>
      </c>
      <c r="C105" s="13" t="str">
        <f t="shared" si="90"/>
        <v>L</v>
      </c>
      <c r="D105" s="13" t="str">
        <f t="shared" si="91"/>
        <v>L</v>
      </c>
      <c r="E105" s="13" t="str">
        <f t="shared" si="92"/>
        <v>S</v>
      </c>
      <c r="F105" s="13" t="str">
        <f t="shared" si="93"/>
        <v>L</v>
      </c>
      <c r="G105" s="13" t="str">
        <f t="shared" si="94"/>
        <v>L</v>
      </c>
      <c r="H105" s="13" t="str">
        <f t="shared" si="95"/>
        <v>S</v>
      </c>
      <c r="I105" s="13" t="str">
        <f t="shared" si="96"/>
        <v>L</v>
      </c>
      <c r="J105" s="13" t="str">
        <f t="shared" si="97"/>
        <v/>
      </c>
      <c r="K105" s="13" t="str">
        <f t="shared" si="98"/>
        <v>L</v>
      </c>
      <c r="L105" s="13" t="str">
        <f t="shared" si="99"/>
        <v>D</v>
      </c>
      <c r="M105" s="13" t="str">
        <f t="shared" si="100"/>
        <v>L</v>
      </c>
      <c r="N105" s="13" t="str">
        <f t="shared" si="101"/>
        <v>L</v>
      </c>
    </row>
    <row r="106" spans="2:14" hidden="1" x14ac:dyDescent="0.25">
      <c r="B106" s="13" t="str">
        <f t="shared" si="89"/>
        <v>L</v>
      </c>
      <c r="C106" s="13" t="str">
        <f t="shared" si="90"/>
        <v>L</v>
      </c>
      <c r="D106" s="13" t="str">
        <f t="shared" si="91"/>
        <v>L</v>
      </c>
      <c r="E106" s="13" t="str">
        <f t="shared" si="92"/>
        <v>D</v>
      </c>
      <c r="F106" s="13" t="str">
        <f t="shared" si="93"/>
        <v>L</v>
      </c>
      <c r="G106" s="13" t="str">
        <f t="shared" si="94"/>
        <v>L</v>
      </c>
      <c r="H106" s="13" t="str">
        <f t="shared" si="95"/>
        <v>D</v>
      </c>
      <c r="I106" s="13" t="str">
        <f t="shared" si="96"/>
        <v>L</v>
      </c>
      <c r="J106" s="13" t="str">
        <f t="shared" si="97"/>
        <v/>
      </c>
      <c r="K106" s="13" t="str">
        <f t="shared" si="98"/>
        <v>S</v>
      </c>
      <c r="L106" s="13" t="str">
        <f t="shared" si="99"/>
        <v>L</v>
      </c>
      <c r="M106" s="13" t="str">
        <f t="shared" si="100"/>
        <v>L</v>
      </c>
      <c r="N106" s="13" t="str">
        <f t="shared" si="101"/>
        <v>S</v>
      </c>
    </row>
    <row r="107" spans="2:14" hidden="1" x14ac:dyDescent="0.25">
      <c r="B107" s="13" t="str">
        <f t="shared" si="89"/>
        <v>L</v>
      </c>
      <c r="C107" s="13" t="str">
        <f t="shared" si="90"/>
        <v>L</v>
      </c>
      <c r="D107" s="13" t="str">
        <f t="shared" si="91"/>
        <v>L</v>
      </c>
      <c r="E107" s="13" t="str">
        <f t="shared" si="92"/>
        <v>L</v>
      </c>
      <c r="F107" s="13" t="str">
        <f t="shared" si="93"/>
        <v>L</v>
      </c>
      <c r="G107" s="13" t="str">
        <f t="shared" si="94"/>
        <v>D</v>
      </c>
      <c r="H107" s="13" t="str">
        <f t="shared" si="95"/>
        <v>L</v>
      </c>
      <c r="I107" s="13" t="str">
        <f t="shared" si="96"/>
        <v>L</v>
      </c>
      <c r="J107" s="13" t="str">
        <f t="shared" si="97"/>
        <v/>
      </c>
      <c r="K107" s="13" t="str">
        <f t="shared" si="98"/>
        <v>D</v>
      </c>
      <c r="L107" s="13" t="str">
        <f t="shared" si="99"/>
        <v>L</v>
      </c>
      <c r="M107" s="13" t="str">
        <f t="shared" si="100"/>
        <v>L</v>
      </c>
      <c r="N107" s="13" t="str">
        <f t="shared" si="101"/>
        <v>D</v>
      </c>
    </row>
    <row r="108" spans="2:14" hidden="1" x14ac:dyDescent="0.25">
      <c r="B108" s="13" t="str">
        <f t="shared" si="89"/>
        <v>L</v>
      </c>
      <c r="C108" s="13" t="str">
        <f t="shared" si="90"/>
        <v>S</v>
      </c>
      <c r="D108" s="13" t="str">
        <f t="shared" si="91"/>
        <v>S</v>
      </c>
      <c r="E108" s="13" t="str">
        <f t="shared" si="92"/>
        <v>L</v>
      </c>
      <c r="F108" s="13" t="str">
        <f t="shared" si="93"/>
        <v>L</v>
      </c>
      <c r="G108" s="13" t="str">
        <f t="shared" si="94"/>
        <v>D</v>
      </c>
      <c r="H108" s="13" t="str">
        <f t="shared" si="95"/>
        <v>D</v>
      </c>
      <c r="I108" s="13" t="str">
        <f t="shared" si="96"/>
        <v>L</v>
      </c>
      <c r="J108" s="13" t="str">
        <f t="shared" si="97"/>
        <v/>
      </c>
      <c r="K108" s="13" t="str">
        <f t="shared" si="98"/>
        <v>L</v>
      </c>
      <c r="L108" s="13" t="str">
        <f t="shared" si="99"/>
        <v>L</v>
      </c>
      <c r="M108" s="13" t="str">
        <f t="shared" si="100"/>
        <v>S</v>
      </c>
      <c r="N108" s="13" t="str">
        <f t="shared" si="101"/>
        <v>D</v>
      </c>
    </row>
    <row r="109" spans="2:14" hidden="1" x14ac:dyDescent="0.25">
      <c r="B109" s="13" t="str">
        <f t="shared" si="89"/>
        <v>L</v>
      </c>
      <c r="C109" s="13" t="str">
        <f t="shared" si="90"/>
        <v>D</v>
      </c>
      <c r="D109" s="13" t="str">
        <f t="shared" si="91"/>
        <v>D</v>
      </c>
      <c r="E109" s="13" t="str">
        <f t="shared" si="92"/>
        <v>L</v>
      </c>
      <c r="F109" s="13" t="str">
        <f t="shared" si="93"/>
        <v>D</v>
      </c>
      <c r="G109" s="13" t="str">
        <f t="shared" si="94"/>
        <v>L</v>
      </c>
      <c r="H109" s="13" t="str">
        <f t="shared" si="95"/>
        <v>L</v>
      </c>
      <c r="I109" s="13" t="str">
        <f t="shared" si="96"/>
        <v>S</v>
      </c>
      <c r="J109" s="13" t="str">
        <f t="shared" si="97"/>
        <v/>
      </c>
      <c r="K109" s="13" t="str">
        <f t="shared" si="98"/>
        <v>L</v>
      </c>
      <c r="L109" s="13" t="str">
        <f t="shared" si="99"/>
        <v>L</v>
      </c>
      <c r="M109" s="13" t="str">
        <f t="shared" si="100"/>
        <v>D</v>
      </c>
      <c r="N109" s="13" t="str">
        <f t="shared" si="101"/>
        <v>L</v>
      </c>
    </row>
    <row r="110" spans="2:14" hidden="1" x14ac:dyDescent="0.25">
      <c r="B110" s="13" t="str">
        <f t="shared" si="89"/>
        <v>L</v>
      </c>
      <c r="C110" s="13" t="str">
        <f t="shared" si="90"/>
        <v>L</v>
      </c>
      <c r="D110" s="13" t="str">
        <f t="shared" si="91"/>
        <v>L</v>
      </c>
      <c r="E110" s="13" t="str">
        <f t="shared" si="92"/>
        <v>L</v>
      </c>
      <c r="F110" s="13" t="str">
        <f t="shared" si="93"/>
        <v>S</v>
      </c>
      <c r="G110" s="13" t="str">
        <f t="shared" si="94"/>
        <v>L</v>
      </c>
      <c r="H110" s="13" t="str">
        <f t="shared" si="95"/>
        <v>L</v>
      </c>
      <c r="I110" s="13" t="str">
        <f t="shared" si="96"/>
        <v>D</v>
      </c>
      <c r="J110" s="13" t="str">
        <f t="shared" si="97"/>
        <v/>
      </c>
      <c r="K110" s="13" t="str">
        <f t="shared" si="98"/>
        <v>L</v>
      </c>
      <c r="L110" s="13" t="str">
        <f t="shared" si="99"/>
        <v>L</v>
      </c>
      <c r="M110" s="13" t="str">
        <f t="shared" si="100"/>
        <v>L</v>
      </c>
      <c r="N110" s="13" t="str">
        <f t="shared" si="101"/>
        <v>L</v>
      </c>
    </row>
    <row r="111" spans="2:14" hidden="1" x14ac:dyDescent="0.25">
      <c r="B111" s="13" t="str">
        <f t="shared" si="89"/>
        <v>S</v>
      </c>
      <c r="C111" s="13" t="str">
        <f t="shared" si="90"/>
        <v>L</v>
      </c>
      <c r="D111" s="13" t="str">
        <f t="shared" si="91"/>
        <v>L</v>
      </c>
      <c r="E111" s="13" t="str">
        <f t="shared" si="92"/>
        <v>L</v>
      </c>
      <c r="F111" s="13" t="str">
        <f t="shared" si="93"/>
        <v>D</v>
      </c>
      <c r="G111" s="13" t="str">
        <f t="shared" si="94"/>
        <v>L</v>
      </c>
      <c r="H111" s="13" t="str">
        <f t="shared" si="95"/>
        <v>L</v>
      </c>
      <c r="I111" s="13" t="str">
        <f t="shared" si="96"/>
        <v>L</v>
      </c>
      <c r="J111" s="13" t="str">
        <f t="shared" si="97"/>
        <v/>
      </c>
      <c r="K111" s="13" t="str">
        <f t="shared" si="98"/>
        <v>L</v>
      </c>
      <c r="L111" s="13" t="str">
        <f t="shared" si="99"/>
        <v>S</v>
      </c>
      <c r="M111" s="13" t="str">
        <f t="shared" si="100"/>
        <v>L</v>
      </c>
      <c r="N111" s="13" t="str">
        <f t="shared" si="101"/>
        <v>L</v>
      </c>
    </row>
    <row r="112" spans="2:14" hidden="1" x14ac:dyDescent="0.25">
      <c r="B112" s="13" t="str">
        <f t="shared" si="89"/>
        <v>D</v>
      </c>
      <c r="C112" s="13" t="str">
        <f t="shared" si="90"/>
        <v/>
      </c>
      <c r="D112" s="13" t="str">
        <f t="shared" si="91"/>
        <v>L</v>
      </c>
      <c r="E112" s="13" t="str">
        <f t="shared" si="92"/>
        <v>S</v>
      </c>
      <c r="F112" s="13" t="str">
        <f t="shared" si="93"/>
        <v>L</v>
      </c>
      <c r="G112" s="13" t="str">
        <f t="shared" si="94"/>
        <v>L</v>
      </c>
      <c r="H112" s="13" t="str">
        <f t="shared" si="95"/>
        <v>S</v>
      </c>
      <c r="I112" s="13" t="str">
        <f t="shared" si="96"/>
        <v>L</v>
      </c>
      <c r="J112" s="13" t="str">
        <f t="shared" si="97"/>
        <v/>
      </c>
      <c r="K112" s="13" t="str">
        <f t="shared" si="98"/>
        <v>L</v>
      </c>
      <c r="L112" s="13" t="str">
        <f t="shared" si="99"/>
        <v>D</v>
      </c>
      <c r="M112" s="13" t="str">
        <f t="shared" si="100"/>
        <v>L</v>
      </c>
      <c r="N112" s="13" t="str">
        <f t="shared" si="101"/>
        <v>L</v>
      </c>
    </row>
    <row r="113" spans="2:14" hidden="1" x14ac:dyDescent="0.25">
      <c r="B113" s="13" t="str">
        <f t="shared" si="89"/>
        <v>L</v>
      </c>
      <c r="C113" s="13" t="str">
        <f t="shared" si="90"/>
        <v/>
      </c>
      <c r="D113" s="13" t="str">
        <f t="shared" si="91"/>
        <v>L</v>
      </c>
      <c r="E113" s="13" t="str">
        <f t="shared" si="92"/>
        <v>D</v>
      </c>
      <c r="F113" s="13" t="str">
        <f t="shared" si="93"/>
        <v>L</v>
      </c>
      <c r="G113" s="13" t="str">
        <f t="shared" si="94"/>
        <v>L</v>
      </c>
      <c r="H113" s="13" t="str">
        <f t="shared" si="95"/>
        <v>D</v>
      </c>
      <c r="I113" s="13" t="str">
        <f t="shared" si="96"/>
        <v>L</v>
      </c>
      <c r="J113" s="13" t="str">
        <f t="shared" si="97"/>
        <v/>
      </c>
      <c r="K113" s="13" t="str">
        <f t="shared" si="98"/>
        <v>S</v>
      </c>
      <c r="L113" s="13" t="str">
        <f t="shared" si="99"/>
        <v>L</v>
      </c>
      <c r="M113" s="13" t="str">
        <f t="shared" si="100"/>
        <v>L</v>
      </c>
      <c r="N113" s="13" t="str">
        <f t="shared" si="101"/>
        <v>S</v>
      </c>
    </row>
    <row r="114" spans="2:14" hidden="1" x14ac:dyDescent="0.25">
      <c r="B114" s="13" t="str">
        <f t="shared" si="89"/>
        <v>L</v>
      </c>
      <c r="C114" s="13" t="str">
        <f t="shared" si="90"/>
        <v/>
      </c>
      <c r="D114" s="13" t="str">
        <f t="shared" si="91"/>
        <v>L</v>
      </c>
      <c r="E114" s="13" t="str">
        <f t="shared" si="92"/>
        <v/>
      </c>
      <c r="F114" s="13" t="str">
        <f t="shared" si="93"/>
        <v>L</v>
      </c>
      <c r="G114" s="13" t="str">
        <f t="shared" si="94"/>
        <v/>
      </c>
      <c r="H114" s="13" t="str">
        <f t="shared" si="95"/>
        <v>L</v>
      </c>
      <c r="I114" s="13" t="str">
        <f t="shared" si="96"/>
        <v>L</v>
      </c>
      <c r="J114" s="13" t="str">
        <f t="shared" si="97"/>
        <v/>
      </c>
      <c r="K114" s="13" t="str">
        <f t="shared" si="98"/>
        <v/>
      </c>
      <c r="L114" s="13" t="str">
        <f t="shared" si="99"/>
        <v>L</v>
      </c>
      <c r="M114" s="13" t="str">
        <f t="shared" si="100"/>
        <v/>
      </c>
      <c r="N114" s="13" t="str">
        <f t="shared" si="101"/>
        <v>D</v>
      </c>
    </row>
  </sheetData>
  <sheetProtection algorithmName="SHA-512" hashValue="U50P3mxBwmXxhua9ODZsilxEn0UPtqzVGM7egpzmMjIUUd69TooMw1ya7f4bpMVtC+eTIA2Hn+gf8fQIP3LH3A==" saltValue="WxA13Tx+yExIzo9kvHl3uA==" spinCount="100000" sheet="1" objects="1" scenarios="1" selectLockedCells="1"/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65"/>
  <sheetViews>
    <sheetView workbookViewId="0">
      <selection activeCell="H4" sqref="H4"/>
    </sheetView>
  </sheetViews>
  <sheetFormatPr baseColWidth="10" defaultRowHeight="14.25" x14ac:dyDescent="0.2"/>
  <cols>
    <col min="1" max="1" width="12.85546875" style="35" customWidth="1"/>
    <col min="2" max="2" width="8.140625" style="35" customWidth="1"/>
    <col min="3" max="3" width="9.7109375" style="35" customWidth="1"/>
    <col min="4" max="4" width="14.85546875" style="35" customWidth="1"/>
    <col min="5" max="5" width="11.28515625" style="35" customWidth="1"/>
    <col min="6" max="6" width="11.42578125" style="35"/>
    <col min="7" max="7" width="11.85546875" style="35" customWidth="1"/>
    <col min="8" max="11" width="11.42578125" style="35"/>
    <col min="12" max="12" width="12.140625" style="35" customWidth="1"/>
    <col min="13" max="13" width="11.42578125" style="35"/>
    <col min="14" max="14" width="19.28515625" style="35" customWidth="1"/>
    <col min="15" max="15" width="3.7109375" style="35" customWidth="1"/>
    <col min="16" max="16384" width="11.42578125" style="35"/>
  </cols>
  <sheetData>
    <row r="1" spans="1:15" x14ac:dyDescent="0.2">
      <c r="A1" s="48" t="s">
        <v>0</v>
      </c>
      <c r="B1" s="49"/>
      <c r="C1" s="49"/>
      <c r="D1" s="49"/>
      <c r="E1" s="49"/>
      <c r="F1" s="50"/>
      <c r="G1" s="50"/>
      <c r="H1" s="50"/>
      <c r="I1" s="50"/>
      <c r="J1" s="50"/>
      <c r="K1" s="50"/>
      <c r="L1" s="67"/>
      <c r="M1" s="51"/>
      <c r="N1" s="51"/>
      <c r="O1" s="51"/>
    </row>
    <row r="2" spans="1:15" x14ac:dyDescent="0.2">
      <c r="A2" s="48" t="str">
        <f>"DATOS VACACIONES "&amp;calendario!B1&amp;" - PERSONAL DE CONDUCCIÓN"</f>
        <v>DATOS VACACIONES 2023 - PERSONAL DE CONDUCCIÓN</v>
      </c>
      <c r="B2" s="49"/>
      <c r="C2" s="49"/>
      <c r="D2" s="49"/>
      <c r="E2" s="49"/>
      <c r="F2" s="50"/>
      <c r="G2" s="50"/>
      <c r="H2" s="50"/>
      <c r="I2" s="50"/>
      <c r="J2" s="50"/>
      <c r="K2" s="50"/>
      <c r="L2" s="67"/>
      <c r="M2" s="51"/>
      <c r="N2" s="51"/>
      <c r="O2" s="51"/>
    </row>
    <row r="3" spans="1:15" x14ac:dyDescent="0.2">
      <c r="A3" s="51"/>
      <c r="B3" s="48"/>
      <c r="C3" s="48"/>
      <c r="D3" s="48"/>
      <c r="E3" s="49"/>
      <c r="F3" s="50"/>
      <c r="G3" s="50"/>
      <c r="H3" s="52" t="s">
        <v>55</v>
      </c>
      <c r="I3" s="53"/>
      <c r="J3" s="53"/>
      <c r="K3" s="53"/>
      <c r="L3" s="67"/>
      <c r="M3" s="51"/>
      <c r="N3" s="51"/>
      <c r="O3" s="51"/>
    </row>
    <row r="4" spans="1:15" x14ac:dyDescent="0.2">
      <c r="A4" s="49"/>
      <c r="B4" s="49"/>
      <c r="C4" s="49"/>
      <c r="D4" s="49"/>
      <c r="E4" s="49"/>
      <c r="F4" s="54" t="s">
        <v>89</v>
      </c>
      <c r="G4" s="81" t="s">
        <v>0</v>
      </c>
      <c r="H4" s="31">
        <v>59</v>
      </c>
      <c r="I4" s="53"/>
      <c r="J4" s="53"/>
      <c r="K4" s="53"/>
      <c r="L4" s="43" t="s">
        <v>74</v>
      </c>
      <c r="M4" s="44">
        <v>6.916666666666667</v>
      </c>
      <c r="N4" s="51"/>
      <c r="O4" s="51"/>
    </row>
    <row r="5" spans="1:15" x14ac:dyDescent="0.2">
      <c r="A5" s="48" t="s">
        <v>1</v>
      </c>
      <c r="B5" s="48"/>
      <c r="C5" s="49"/>
      <c r="D5" s="49"/>
      <c r="E5" s="49"/>
      <c r="F5" s="54" t="s">
        <v>89</v>
      </c>
      <c r="G5" s="81" t="s">
        <v>42</v>
      </c>
      <c r="H5" s="31">
        <v>23</v>
      </c>
      <c r="I5" s="53"/>
      <c r="J5" s="53"/>
      <c r="K5" s="53"/>
      <c r="L5" s="43" t="s">
        <v>75</v>
      </c>
      <c r="M5" s="44">
        <v>0.33333333333333331</v>
      </c>
      <c r="N5" s="51"/>
      <c r="O5" s="51"/>
    </row>
    <row r="6" spans="1:15" ht="15" x14ac:dyDescent="0.25">
      <c r="A6" s="49"/>
      <c r="B6" s="49"/>
      <c r="C6" s="55" t="s">
        <v>2</v>
      </c>
      <c r="D6" s="55" t="s">
        <v>3</v>
      </c>
      <c r="E6" s="49"/>
      <c r="F6" s="50"/>
      <c r="G6" s="56" t="s">
        <v>92</v>
      </c>
      <c r="H6" s="57">
        <f>H4+H5</f>
        <v>82</v>
      </c>
      <c r="I6" s="53"/>
      <c r="J6" s="53"/>
      <c r="K6" s="53"/>
      <c r="L6" s="66"/>
      <c r="M6" s="51"/>
      <c r="N6" s="51"/>
      <c r="O6" s="51"/>
    </row>
    <row r="7" spans="1:15" ht="14.25" customHeight="1" x14ac:dyDescent="0.2">
      <c r="A7" s="49" t="s">
        <v>4</v>
      </c>
      <c r="B7" s="49"/>
      <c r="C7" s="55">
        <f>B15</f>
        <v>64</v>
      </c>
      <c r="D7" s="55">
        <f>F15</f>
        <v>55</v>
      </c>
      <c r="E7" s="58"/>
      <c r="F7" s="50"/>
      <c r="G7" s="50"/>
      <c r="H7" s="53"/>
      <c r="I7" s="53"/>
      <c r="J7" s="53"/>
      <c r="K7" s="53"/>
      <c r="L7" s="66"/>
      <c r="M7" s="51"/>
      <c r="N7" s="51"/>
      <c r="O7" s="51"/>
    </row>
    <row r="8" spans="1:15" ht="14.25" customHeight="1" x14ac:dyDescent="0.2">
      <c r="A8" s="49" t="s">
        <v>5</v>
      </c>
      <c r="B8" s="49"/>
      <c r="C8" s="55">
        <f>C15</f>
        <v>37</v>
      </c>
      <c r="D8" s="55">
        <f>G15</f>
        <v>35</v>
      </c>
      <c r="E8" s="58"/>
      <c r="F8" s="50"/>
      <c r="G8" s="50"/>
      <c r="H8" s="53"/>
      <c r="I8" s="53"/>
      <c r="J8" s="53"/>
      <c r="K8" s="68"/>
      <c r="L8" s="66"/>
      <c r="M8" s="51"/>
      <c r="N8" s="51"/>
      <c r="O8" s="51"/>
    </row>
    <row r="9" spans="1:15" ht="14.25" customHeight="1" x14ac:dyDescent="0.2">
      <c r="A9" s="49" t="s">
        <v>6</v>
      </c>
      <c r="B9" s="49"/>
      <c r="C9" s="55">
        <f>D15</f>
        <v>21</v>
      </c>
      <c r="D9" s="55">
        <f>H15</f>
        <v>20</v>
      </c>
      <c r="E9" s="58"/>
      <c r="F9" s="50"/>
      <c r="G9" s="50"/>
      <c r="H9" s="50"/>
      <c r="I9" s="50"/>
      <c r="J9" s="50"/>
      <c r="K9" s="50"/>
      <c r="L9" s="67"/>
      <c r="M9" s="51"/>
      <c r="N9" s="51"/>
      <c r="O9" s="51"/>
    </row>
    <row r="10" spans="1:15" x14ac:dyDescent="0.2">
      <c r="A10" s="49"/>
      <c r="B10" s="49"/>
      <c r="C10" s="59"/>
      <c r="D10" s="59"/>
      <c r="E10" s="49"/>
      <c r="F10" s="49"/>
      <c r="G10" s="49"/>
      <c r="H10" s="49"/>
      <c r="I10" s="49"/>
      <c r="J10" s="49"/>
      <c r="K10" s="49"/>
      <c r="L10" s="51"/>
      <c r="M10" s="51"/>
      <c r="N10" s="51"/>
      <c r="O10" s="51"/>
    </row>
    <row r="11" spans="1:15" ht="15" x14ac:dyDescent="0.25">
      <c r="A11" s="49"/>
      <c r="B11" s="134" t="s">
        <v>46</v>
      </c>
      <c r="C11" s="135"/>
      <c r="D11" s="136"/>
      <c r="E11" s="49"/>
      <c r="F11" s="134" t="s">
        <v>47</v>
      </c>
      <c r="G11" s="135"/>
      <c r="H11" s="136"/>
      <c r="I11" s="49"/>
      <c r="J11" s="49"/>
      <c r="K11" s="49"/>
      <c r="L11" s="51"/>
      <c r="M11" s="51"/>
      <c r="N11" s="51"/>
      <c r="O11" s="51"/>
    </row>
    <row r="12" spans="1:15" ht="15" x14ac:dyDescent="0.25">
      <c r="A12" s="49"/>
      <c r="B12" s="57" t="s">
        <v>68</v>
      </c>
      <c r="C12" s="57" t="s">
        <v>90</v>
      </c>
      <c r="D12" s="57" t="s">
        <v>91</v>
      </c>
      <c r="E12" s="49"/>
      <c r="F12" s="57" t="s">
        <v>68</v>
      </c>
      <c r="G12" s="57" t="s">
        <v>90</v>
      </c>
      <c r="H12" s="57" t="s">
        <v>91</v>
      </c>
      <c r="I12" s="49"/>
      <c r="J12" s="49"/>
      <c r="K12" s="49"/>
      <c r="L12" s="51"/>
      <c r="M12" s="51"/>
      <c r="N12" s="51"/>
      <c r="O12" s="51"/>
    </row>
    <row r="13" spans="1:15" x14ac:dyDescent="0.2">
      <c r="A13" s="60" t="str">
        <f>G4</f>
        <v>TRALUSA</v>
      </c>
      <c r="B13" s="32">
        <v>60</v>
      </c>
      <c r="C13" s="32">
        <v>35</v>
      </c>
      <c r="D13" s="32">
        <v>19</v>
      </c>
      <c r="E13" s="49"/>
      <c r="F13" s="32">
        <v>51</v>
      </c>
      <c r="G13" s="32">
        <v>33</v>
      </c>
      <c r="H13" s="32">
        <v>18</v>
      </c>
      <c r="I13" s="49"/>
      <c r="J13" s="49"/>
      <c r="K13" s="49"/>
      <c r="L13" s="51"/>
      <c r="M13" s="51"/>
      <c r="N13" s="51"/>
      <c r="O13" s="51"/>
    </row>
    <row r="14" spans="1:15" x14ac:dyDescent="0.2">
      <c r="A14" s="60" t="str">
        <f>G5</f>
        <v>AULUSA</v>
      </c>
      <c r="B14" s="32">
        <v>4</v>
      </c>
      <c r="C14" s="32">
        <v>2</v>
      </c>
      <c r="D14" s="32">
        <v>2</v>
      </c>
      <c r="E14" s="49"/>
      <c r="F14" s="32">
        <v>4</v>
      </c>
      <c r="G14" s="32">
        <v>2</v>
      </c>
      <c r="H14" s="32">
        <v>2</v>
      </c>
      <c r="I14" s="49"/>
      <c r="J14" s="49"/>
      <c r="K14" s="49"/>
      <c r="L14" s="51"/>
      <c r="M14" s="51"/>
      <c r="N14" s="51"/>
      <c r="O14" s="51"/>
    </row>
    <row r="15" spans="1:15" x14ac:dyDescent="0.2">
      <c r="A15" s="49"/>
      <c r="B15" s="52">
        <f>SUM(B13:B14)</f>
        <v>64</v>
      </c>
      <c r="C15" s="52">
        <f>SUM(C13:C14)</f>
        <v>37</v>
      </c>
      <c r="D15" s="52">
        <f>SUM(D13:D14)</f>
        <v>21</v>
      </c>
      <c r="E15" s="61"/>
      <c r="F15" s="52">
        <f>SUM(F13:F14)</f>
        <v>55</v>
      </c>
      <c r="G15" s="52">
        <f t="shared" ref="G15:H15" si="0">SUM(G13:G14)</f>
        <v>35</v>
      </c>
      <c r="H15" s="52">
        <f t="shared" si="0"/>
        <v>20</v>
      </c>
      <c r="I15" s="49"/>
      <c r="J15" s="49"/>
      <c r="K15" s="49"/>
      <c r="L15" s="51"/>
      <c r="M15" s="51"/>
      <c r="N15" s="51"/>
      <c r="O15" s="51"/>
    </row>
    <row r="16" spans="1:15" x14ac:dyDescent="0.2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51"/>
      <c r="M16" s="51"/>
      <c r="N16" s="51"/>
      <c r="O16" s="51"/>
    </row>
    <row r="17" spans="1:15" x14ac:dyDescent="0.2">
      <c r="A17" s="60" t="s">
        <v>7</v>
      </c>
      <c r="B17" s="60"/>
      <c r="C17" s="52">
        <f>H6</f>
        <v>82</v>
      </c>
      <c r="D17" s="49"/>
      <c r="E17" s="49"/>
      <c r="F17" s="49"/>
      <c r="G17" s="49"/>
      <c r="H17" s="49"/>
      <c r="I17" s="49"/>
      <c r="J17" s="49"/>
      <c r="K17" s="49"/>
      <c r="L17" s="51"/>
      <c r="M17" s="51"/>
      <c r="N17" s="51"/>
      <c r="O17" s="51"/>
    </row>
    <row r="18" spans="1:15" x14ac:dyDescent="0.2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51"/>
      <c r="M18" s="51"/>
      <c r="N18" s="51"/>
      <c r="O18" s="51"/>
    </row>
    <row r="19" spans="1:15" x14ac:dyDescent="0.2">
      <c r="A19" s="48" t="s">
        <v>8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51"/>
      <c r="M19" s="51"/>
      <c r="N19" s="51"/>
      <c r="O19" s="51"/>
    </row>
    <row r="20" spans="1:15" x14ac:dyDescent="0.2">
      <c r="A20" s="49"/>
      <c r="B20" s="55" t="s">
        <v>9</v>
      </c>
      <c r="C20" s="55" t="s">
        <v>10</v>
      </c>
      <c r="D20" s="55" t="s">
        <v>11</v>
      </c>
      <c r="E20" s="138" t="s">
        <v>12</v>
      </c>
      <c r="F20" s="138" t="s">
        <v>13</v>
      </c>
      <c r="G20" s="49"/>
      <c r="H20" s="49"/>
      <c r="I20" s="49"/>
      <c r="J20" s="49"/>
      <c r="K20" s="49"/>
      <c r="L20" s="51"/>
      <c r="M20" s="51"/>
      <c r="N20" s="51"/>
      <c r="O20" s="51"/>
    </row>
    <row r="21" spans="1:15" x14ac:dyDescent="0.2">
      <c r="A21" s="49" t="s">
        <v>14</v>
      </c>
      <c r="B21" s="55">
        <f>calendario!B$14</f>
        <v>20</v>
      </c>
      <c r="C21" s="55">
        <f>B15</f>
        <v>64</v>
      </c>
      <c r="D21" s="55">
        <f>B21*C21</f>
        <v>1280</v>
      </c>
      <c r="E21" s="139"/>
      <c r="F21" s="139"/>
      <c r="G21" s="49"/>
      <c r="H21" s="49"/>
      <c r="I21" s="49"/>
      <c r="J21" s="49"/>
      <c r="K21" s="49"/>
      <c r="L21" s="51"/>
      <c r="M21" s="51"/>
      <c r="N21" s="51"/>
      <c r="O21" s="51"/>
    </row>
    <row r="22" spans="1:15" x14ac:dyDescent="0.2">
      <c r="A22" s="49" t="s">
        <v>5</v>
      </c>
      <c r="B22" s="55">
        <f>calendario!B$15</f>
        <v>4</v>
      </c>
      <c r="C22" s="55">
        <f>C15</f>
        <v>37</v>
      </c>
      <c r="D22" s="55">
        <f>B22*C22</f>
        <v>148</v>
      </c>
      <c r="E22" s="139"/>
      <c r="F22" s="139"/>
      <c r="G22" s="49"/>
      <c r="H22" s="49"/>
      <c r="I22" s="49"/>
      <c r="J22" s="49"/>
      <c r="K22" s="49"/>
      <c r="L22" s="137" t="s">
        <v>73</v>
      </c>
      <c r="M22" s="137"/>
      <c r="N22" s="51"/>
      <c r="O22" s="51"/>
    </row>
    <row r="23" spans="1:15" x14ac:dyDescent="0.2">
      <c r="A23" s="49" t="s">
        <v>15</v>
      </c>
      <c r="B23" s="55">
        <f>calendario!B$16</f>
        <v>7</v>
      </c>
      <c r="C23" s="55">
        <f>D15</f>
        <v>21</v>
      </c>
      <c r="D23" s="55">
        <f>B23*C23</f>
        <v>147</v>
      </c>
      <c r="E23" s="140"/>
      <c r="F23" s="140"/>
      <c r="G23" s="49"/>
      <c r="H23" s="55" t="s">
        <v>43</v>
      </c>
      <c r="I23" s="55" t="s">
        <v>44</v>
      </c>
      <c r="J23" s="55" t="s">
        <v>45</v>
      </c>
      <c r="K23" s="49"/>
      <c r="L23" s="45" t="s">
        <v>76</v>
      </c>
      <c r="M23" s="46">
        <f>((B24*$M$5)-$M$4)/$M$5</f>
        <v>10.249999999999996</v>
      </c>
      <c r="N23" s="33" t="s">
        <v>78</v>
      </c>
      <c r="O23" s="51"/>
    </row>
    <row r="24" spans="1:15" x14ac:dyDescent="0.2">
      <c r="A24" s="49"/>
      <c r="B24" s="55">
        <f>SUM(B21:B23)</f>
        <v>31</v>
      </c>
      <c r="C24" s="55"/>
      <c r="D24" s="55">
        <f>SUM(D21:D23)</f>
        <v>1575</v>
      </c>
      <c r="E24" s="55">
        <f>I24</f>
        <v>20</v>
      </c>
      <c r="F24" s="55">
        <f>D24/E24</f>
        <v>78.75</v>
      </c>
      <c r="G24" s="49"/>
      <c r="H24" s="55">
        <f>N24</f>
        <v>11</v>
      </c>
      <c r="I24" s="55">
        <f>B24-H24</f>
        <v>20</v>
      </c>
      <c r="J24" s="55">
        <f>H24+I24</f>
        <v>31</v>
      </c>
      <c r="K24" s="49"/>
      <c r="L24" s="29" t="s">
        <v>77</v>
      </c>
      <c r="M24" s="30">
        <f>((B24*$M$5)-$M$4)/$M$5</f>
        <v>10.249999999999996</v>
      </c>
      <c r="N24" s="47">
        <v>11</v>
      </c>
      <c r="O24" s="51"/>
    </row>
    <row r="25" spans="1:15" x14ac:dyDescent="0.2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51"/>
      <c r="M25" s="51"/>
      <c r="N25" s="51"/>
      <c r="O25" s="51"/>
    </row>
    <row r="26" spans="1:15" x14ac:dyDescent="0.2">
      <c r="A26" s="141" t="s">
        <v>16</v>
      </c>
      <c r="B26" s="142"/>
      <c r="C26" s="62">
        <f>F24</f>
        <v>78.75</v>
      </c>
      <c r="D26" s="143" t="s">
        <v>81</v>
      </c>
      <c r="E26" s="143"/>
      <c r="F26" s="143" t="s">
        <v>82</v>
      </c>
      <c r="G26" s="143"/>
      <c r="H26" s="143"/>
      <c r="I26" s="49"/>
      <c r="J26" s="49"/>
      <c r="K26" s="49"/>
      <c r="L26" s="51"/>
      <c r="M26" s="51"/>
      <c r="N26" s="51"/>
      <c r="O26" s="51"/>
    </row>
    <row r="27" spans="1:15" ht="15.75" x14ac:dyDescent="0.25">
      <c r="A27" s="141" t="s">
        <v>94</v>
      </c>
      <c r="B27" s="142"/>
      <c r="C27" s="63">
        <f>C17-D27+F27</f>
        <v>82</v>
      </c>
      <c r="D27" s="143"/>
      <c r="E27" s="143"/>
      <c r="F27" s="143"/>
      <c r="G27" s="143"/>
      <c r="H27" s="143"/>
      <c r="I27" s="49"/>
      <c r="J27" s="49"/>
      <c r="K27" s="49"/>
      <c r="L27" s="51"/>
      <c r="M27" s="51"/>
      <c r="N27" s="51"/>
      <c r="O27" s="51"/>
    </row>
    <row r="28" spans="1:15" ht="15.75" x14ac:dyDescent="0.25">
      <c r="A28" s="141" t="s">
        <v>93</v>
      </c>
      <c r="B28" s="142"/>
      <c r="C28" s="64">
        <f>C27-C26</f>
        <v>3.25</v>
      </c>
      <c r="D28" s="65" t="str">
        <f>IF(C28&lt;0,"FALTAN","")</f>
        <v/>
      </c>
      <c r="E28" s="49"/>
      <c r="F28" s="49"/>
      <c r="G28" s="49"/>
      <c r="H28" s="49"/>
      <c r="I28" s="49"/>
      <c r="J28" s="49"/>
      <c r="K28" s="49"/>
      <c r="L28" s="51"/>
      <c r="M28" s="51"/>
      <c r="N28" s="51"/>
      <c r="O28" s="51"/>
    </row>
    <row r="29" spans="1:15" x14ac:dyDescent="0.2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51"/>
      <c r="M29" s="51"/>
      <c r="N29" s="51"/>
      <c r="O29" s="51"/>
    </row>
    <row r="30" spans="1:15" x14ac:dyDescent="0.2">
      <c r="A30" s="48" t="s">
        <v>17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51"/>
      <c r="M30" s="51"/>
      <c r="N30" s="51"/>
      <c r="O30" s="51"/>
    </row>
    <row r="31" spans="1:15" x14ac:dyDescent="0.2">
      <c r="A31" s="49"/>
      <c r="B31" s="55" t="s">
        <v>9</v>
      </c>
      <c r="C31" s="55" t="s">
        <v>10</v>
      </c>
      <c r="D31" s="55" t="s">
        <v>11</v>
      </c>
      <c r="E31" s="138" t="s">
        <v>12</v>
      </c>
      <c r="F31" s="138" t="s">
        <v>13</v>
      </c>
      <c r="G31" s="49"/>
      <c r="H31" s="49"/>
      <c r="I31" s="49"/>
      <c r="J31" s="49"/>
      <c r="K31" s="49"/>
      <c r="L31" s="51"/>
      <c r="M31" s="51"/>
      <c r="N31" s="51"/>
      <c r="O31" s="51"/>
    </row>
    <row r="32" spans="1:15" x14ac:dyDescent="0.2">
      <c r="A32" s="49" t="s">
        <v>14</v>
      </c>
      <c r="B32" s="55">
        <f>calendario!C14</f>
        <v>20</v>
      </c>
      <c r="C32" s="55">
        <f>B15</f>
        <v>64</v>
      </c>
      <c r="D32" s="55">
        <f>B32*C32</f>
        <v>1280</v>
      </c>
      <c r="E32" s="139"/>
      <c r="F32" s="139"/>
      <c r="G32" s="49"/>
      <c r="H32" s="49"/>
      <c r="I32" s="49"/>
      <c r="J32" s="49"/>
      <c r="K32" s="49"/>
      <c r="L32" s="51"/>
      <c r="M32" s="51"/>
      <c r="N32" s="51"/>
      <c r="O32" s="51"/>
    </row>
    <row r="33" spans="1:15" x14ac:dyDescent="0.2">
      <c r="A33" s="49" t="s">
        <v>5</v>
      </c>
      <c r="B33" s="55">
        <f>calendario!C15</f>
        <v>4</v>
      </c>
      <c r="C33" s="55">
        <f>C15</f>
        <v>37</v>
      </c>
      <c r="D33" s="55">
        <f>B33*C33</f>
        <v>148</v>
      </c>
      <c r="E33" s="139"/>
      <c r="F33" s="139"/>
      <c r="G33" s="49"/>
      <c r="H33" s="49"/>
      <c r="I33" s="49"/>
      <c r="J33" s="49"/>
      <c r="K33" s="49"/>
      <c r="L33" s="137" t="s">
        <v>73</v>
      </c>
      <c r="M33" s="137"/>
      <c r="N33" s="51"/>
      <c r="O33" s="51"/>
    </row>
    <row r="34" spans="1:15" x14ac:dyDescent="0.2">
      <c r="A34" s="49" t="s">
        <v>15</v>
      </c>
      <c r="B34" s="55">
        <f>calendario!C16</f>
        <v>4</v>
      </c>
      <c r="C34" s="55">
        <f>D15</f>
        <v>21</v>
      </c>
      <c r="D34" s="55">
        <f>B34*C34</f>
        <v>84</v>
      </c>
      <c r="E34" s="140"/>
      <c r="F34" s="140"/>
      <c r="G34" s="49"/>
      <c r="H34" s="55" t="s">
        <v>43</v>
      </c>
      <c r="I34" s="55" t="s">
        <v>44</v>
      </c>
      <c r="J34" s="55" t="s">
        <v>45</v>
      </c>
      <c r="K34" s="49"/>
      <c r="L34" s="45" t="s">
        <v>76</v>
      </c>
      <c r="M34" s="46">
        <f>((B35*$M$5)-$M$4)/$M$5</f>
        <v>7.2499999999999956</v>
      </c>
      <c r="N34" s="33" t="s">
        <v>78</v>
      </c>
      <c r="O34" s="51"/>
    </row>
    <row r="35" spans="1:15" x14ac:dyDescent="0.2">
      <c r="A35" s="49"/>
      <c r="B35" s="55">
        <f>SUM(B32:B34)</f>
        <v>28</v>
      </c>
      <c r="C35" s="55"/>
      <c r="D35" s="55">
        <f>SUM(D32:D34)</f>
        <v>1512</v>
      </c>
      <c r="E35" s="55">
        <f>I35</f>
        <v>19</v>
      </c>
      <c r="F35" s="62">
        <f>D35/E35</f>
        <v>79.578947368421055</v>
      </c>
      <c r="G35" s="49"/>
      <c r="H35" s="55">
        <f>N35</f>
        <v>9</v>
      </c>
      <c r="I35" s="55">
        <f>B35-H35</f>
        <v>19</v>
      </c>
      <c r="J35" s="55">
        <f>H35+I35</f>
        <v>28</v>
      </c>
      <c r="K35" s="49"/>
      <c r="L35" s="29" t="s">
        <v>77</v>
      </c>
      <c r="M35" s="30">
        <f>((B35*$M$5)-$M$4)/$M$5</f>
        <v>7.2499999999999956</v>
      </c>
      <c r="N35" s="47">
        <v>9</v>
      </c>
      <c r="O35" s="51"/>
    </row>
    <row r="36" spans="1:15" x14ac:dyDescent="0.2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51"/>
      <c r="M36" s="51"/>
      <c r="N36" s="51"/>
      <c r="O36" s="51"/>
    </row>
    <row r="37" spans="1:15" x14ac:dyDescent="0.2">
      <c r="A37" s="141" t="s">
        <v>16</v>
      </c>
      <c r="B37" s="142"/>
      <c r="C37" s="62">
        <f>F35</f>
        <v>79.578947368421055</v>
      </c>
      <c r="D37" s="143" t="s">
        <v>81</v>
      </c>
      <c r="E37" s="143"/>
      <c r="F37" s="143" t="s">
        <v>82</v>
      </c>
      <c r="G37" s="143"/>
      <c r="H37" s="143"/>
      <c r="I37" s="49"/>
      <c r="J37" s="49"/>
      <c r="K37" s="49"/>
      <c r="L37" s="51"/>
      <c r="M37" s="51"/>
      <c r="N37" s="51"/>
      <c r="O37" s="51"/>
    </row>
    <row r="38" spans="1:15" ht="15.75" x14ac:dyDescent="0.25">
      <c r="A38" s="141" t="s">
        <v>94</v>
      </c>
      <c r="B38" s="142"/>
      <c r="C38" s="63">
        <f>C27-D38+F38</f>
        <v>82</v>
      </c>
      <c r="D38" s="143"/>
      <c r="E38" s="143"/>
      <c r="F38" s="143"/>
      <c r="G38" s="143"/>
      <c r="H38" s="143"/>
      <c r="I38" s="49"/>
      <c r="J38" s="49"/>
      <c r="K38" s="49"/>
      <c r="L38" s="51"/>
      <c r="M38" s="51"/>
      <c r="N38" s="51"/>
      <c r="O38" s="51"/>
    </row>
    <row r="39" spans="1:15" ht="15.75" x14ac:dyDescent="0.25">
      <c r="A39" s="141" t="s">
        <v>93</v>
      </c>
      <c r="B39" s="142"/>
      <c r="C39" s="64">
        <f>C38-C37</f>
        <v>2.4210526315789451</v>
      </c>
      <c r="D39" s="65" t="str">
        <f>IF(C39&lt;0,"FALTAN","")</f>
        <v/>
      </c>
      <c r="E39" s="49"/>
      <c r="F39" s="49"/>
      <c r="G39" s="49"/>
      <c r="H39" s="49"/>
      <c r="I39" s="49"/>
      <c r="J39" s="49"/>
      <c r="K39" s="49"/>
      <c r="L39" s="51"/>
      <c r="M39" s="51"/>
      <c r="N39" s="51"/>
      <c r="O39" s="51"/>
    </row>
    <row r="40" spans="1:15" x14ac:dyDescent="0.2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51"/>
      <c r="M40" s="51"/>
      <c r="N40" s="51"/>
      <c r="O40" s="51"/>
    </row>
    <row r="41" spans="1:15" x14ac:dyDescent="0.2">
      <c r="A41" s="48" t="s">
        <v>18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51"/>
      <c r="M41" s="51"/>
      <c r="N41" s="51"/>
      <c r="O41" s="51"/>
    </row>
    <row r="42" spans="1:15" x14ac:dyDescent="0.2">
      <c r="A42" s="49"/>
      <c r="B42" s="55" t="s">
        <v>9</v>
      </c>
      <c r="C42" s="55" t="s">
        <v>10</v>
      </c>
      <c r="D42" s="55" t="s">
        <v>11</v>
      </c>
      <c r="E42" s="138" t="s">
        <v>12</v>
      </c>
      <c r="F42" s="138" t="s">
        <v>13</v>
      </c>
      <c r="G42" s="49"/>
      <c r="H42" s="49"/>
      <c r="I42" s="49"/>
      <c r="J42" s="49"/>
      <c r="K42" s="49"/>
      <c r="L42" s="51"/>
      <c r="M42" s="51"/>
      <c r="N42" s="51"/>
      <c r="O42" s="51"/>
    </row>
    <row r="43" spans="1:15" x14ac:dyDescent="0.2">
      <c r="A43" s="49" t="s">
        <v>14</v>
      </c>
      <c r="B43" s="55">
        <f>calendario!D14</f>
        <v>23</v>
      </c>
      <c r="C43" s="55">
        <f>B15</f>
        <v>64</v>
      </c>
      <c r="D43" s="55">
        <f>B43*C43</f>
        <v>1472</v>
      </c>
      <c r="E43" s="139"/>
      <c r="F43" s="139"/>
      <c r="G43" s="49"/>
      <c r="H43" s="49"/>
      <c r="I43" s="49"/>
      <c r="J43" s="49"/>
      <c r="K43" s="49"/>
      <c r="L43" s="51"/>
      <c r="M43" s="51"/>
      <c r="N43" s="51"/>
      <c r="O43" s="51"/>
    </row>
    <row r="44" spans="1:15" x14ac:dyDescent="0.2">
      <c r="A44" s="49" t="s">
        <v>5</v>
      </c>
      <c r="B44" s="55">
        <f>calendario!D15</f>
        <v>4</v>
      </c>
      <c r="C44" s="55">
        <f>C15</f>
        <v>37</v>
      </c>
      <c r="D44" s="55">
        <f>B44*C44</f>
        <v>148</v>
      </c>
      <c r="E44" s="139"/>
      <c r="F44" s="139"/>
      <c r="G44" s="49"/>
      <c r="H44" s="49"/>
      <c r="I44" s="49"/>
      <c r="J44" s="49"/>
      <c r="K44" s="49"/>
      <c r="L44" s="137" t="s">
        <v>73</v>
      </c>
      <c r="M44" s="137"/>
      <c r="N44" s="51"/>
      <c r="O44" s="51"/>
    </row>
    <row r="45" spans="1:15" x14ac:dyDescent="0.2">
      <c r="A45" s="49" t="s">
        <v>15</v>
      </c>
      <c r="B45" s="55">
        <f>calendario!D16</f>
        <v>4</v>
      </c>
      <c r="C45" s="55">
        <f>D15</f>
        <v>21</v>
      </c>
      <c r="D45" s="55">
        <f>B45*C45</f>
        <v>84</v>
      </c>
      <c r="E45" s="140"/>
      <c r="F45" s="140"/>
      <c r="G45" s="49"/>
      <c r="H45" s="55" t="s">
        <v>43</v>
      </c>
      <c r="I45" s="55" t="s">
        <v>44</v>
      </c>
      <c r="J45" s="55" t="s">
        <v>45</v>
      </c>
      <c r="K45" s="49"/>
      <c r="L45" s="45" t="s">
        <v>76</v>
      </c>
      <c r="M45" s="46">
        <f>((B46*$M$5)-$M$4)/$M$5</f>
        <v>10.249999999999996</v>
      </c>
      <c r="N45" s="33" t="s">
        <v>78</v>
      </c>
      <c r="O45" s="51"/>
    </row>
    <row r="46" spans="1:15" x14ac:dyDescent="0.2">
      <c r="A46" s="49"/>
      <c r="B46" s="55">
        <f>SUM(B43:B45)</f>
        <v>31</v>
      </c>
      <c r="C46" s="55"/>
      <c r="D46" s="55">
        <f>SUM(D43:D45)</f>
        <v>1704</v>
      </c>
      <c r="E46" s="55">
        <f>I46</f>
        <v>21</v>
      </c>
      <c r="F46" s="62">
        <f>D46/E46</f>
        <v>81.142857142857139</v>
      </c>
      <c r="G46" s="49"/>
      <c r="H46" s="55">
        <f>N46</f>
        <v>10</v>
      </c>
      <c r="I46" s="55">
        <f>B46-H46</f>
        <v>21</v>
      </c>
      <c r="J46" s="55">
        <f>H46+I46</f>
        <v>31</v>
      </c>
      <c r="K46" s="49"/>
      <c r="L46" s="29" t="s">
        <v>77</v>
      </c>
      <c r="M46" s="30">
        <f>((B46*$M$5)-$M$4)/$M$5</f>
        <v>10.249999999999996</v>
      </c>
      <c r="N46" s="47">
        <v>10</v>
      </c>
      <c r="O46" s="51"/>
    </row>
    <row r="47" spans="1:15" x14ac:dyDescent="0.2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51"/>
      <c r="M47" s="51"/>
      <c r="N47" s="51"/>
      <c r="O47" s="51"/>
    </row>
    <row r="48" spans="1:15" x14ac:dyDescent="0.2">
      <c r="A48" s="141" t="s">
        <v>16</v>
      </c>
      <c r="B48" s="142"/>
      <c r="C48" s="62">
        <f>F46</f>
        <v>81.142857142857139</v>
      </c>
      <c r="D48" s="143" t="s">
        <v>81</v>
      </c>
      <c r="E48" s="143"/>
      <c r="F48" s="143" t="s">
        <v>82</v>
      </c>
      <c r="G48" s="143"/>
      <c r="H48" s="143"/>
      <c r="I48" s="49"/>
      <c r="J48" s="49"/>
      <c r="K48" s="49"/>
      <c r="L48" s="51"/>
      <c r="M48" s="51"/>
      <c r="N48" s="51"/>
      <c r="O48" s="51"/>
    </row>
    <row r="49" spans="1:15" ht="15.75" x14ac:dyDescent="0.25">
      <c r="A49" s="141" t="s">
        <v>94</v>
      </c>
      <c r="B49" s="142"/>
      <c r="C49" s="63">
        <f>C38-D49+F49</f>
        <v>82</v>
      </c>
      <c r="D49" s="143"/>
      <c r="E49" s="143"/>
      <c r="F49" s="143"/>
      <c r="G49" s="143"/>
      <c r="H49" s="143"/>
      <c r="I49" s="49"/>
      <c r="J49" s="49"/>
      <c r="K49" s="49"/>
      <c r="L49" s="51"/>
      <c r="M49" s="51"/>
      <c r="N49" s="51"/>
      <c r="O49" s="51"/>
    </row>
    <row r="50" spans="1:15" ht="15.75" x14ac:dyDescent="0.25">
      <c r="A50" s="141" t="s">
        <v>93</v>
      </c>
      <c r="B50" s="142"/>
      <c r="C50" s="64">
        <f>C49-C48</f>
        <v>0.8571428571428612</v>
      </c>
      <c r="D50" s="65" t="str">
        <f>IF(C50&lt;0,"FALTAN","")</f>
        <v/>
      </c>
      <c r="E50" s="49"/>
      <c r="F50" s="49"/>
      <c r="G50" s="49"/>
      <c r="H50" s="49"/>
      <c r="I50" s="49"/>
      <c r="J50" s="49"/>
      <c r="K50" s="49"/>
      <c r="L50" s="51"/>
      <c r="M50" s="51"/>
      <c r="N50" s="51"/>
      <c r="O50" s="51"/>
    </row>
    <row r="51" spans="1:15" x14ac:dyDescent="0.2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51"/>
      <c r="M51" s="51"/>
      <c r="N51" s="51"/>
      <c r="O51" s="51"/>
    </row>
    <row r="52" spans="1:15" x14ac:dyDescent="0.2">
      <c r="A52" s="48" t="s">
        <v>19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51"/>
      <c r="M52" s="51"/>
      <c r="N52" s="51"/>
      <c r="O52" s="51"/>
    </row>
    <row r="53" spans="1:15" x14ac:dyDescent="0.2">
      <c r="A53" s="49"/>
      <c r="B53" s="55" t="s">
        <v>9</v>
      </c>
      <c r="C53" s="55" t="s">
        <v>10</v>
      </c>
      <c r="D53" s="55" t="s">
        <v>11</v>
      </c>
      <c r="E53" s="138" t="s">
        <v>12</v>
      </c>
      <c r="F53" s="138" t="s">
        <v>13</v>
      </c>
      <c r="G53" s="49"/>
      <c r="H53" s="49"/>
      <c r="I53" s="49"/>
      <c r="J53" s="49"/>
      <c r="K53" s="49"/>
      <c r="L53" s="51"/>
      <c r="M53" s="51"/>
      <c r="N53" s="51"/>
      <c r="O53" s="51"/>
    </row>
    <row r="54" spans="1:15" x14ac:dyDescent="0.2">
      <c r="A54" s="49" t="s">
        <v>14</v>
      </c>
      <c r="B54" s="55">
        <f>calendario!E14</f>
        <v>18</v>
      </c>
      <c r="C54" s="55">
        <f>B15</f>
        <v>64</v>
      </c>
      <c r="D54" s="55">
        <f>B54*C54</f>
        <v>1152</v>
      </c>
      <c r="E54" s="139"/>
      <c r="F54" s="139"/>
      <c r="G54" s="49"/>
      <c r="H54" s="49"/>
      <c r="I54" s="49"/>
      <c r="J54" s="49"/>
      <c r="K54" s="49"/>
      <c r="L54" s="51"/>
      <c r="M54" s="51"/>
      <c r="N54" s="51"/>
      <c r="O54" s="51"/>
    </row>
    <row r="55" spans="1:15" x14ac:dyDescent="0.2">
      <c r="A55" s="49" t="s">
        <v>5</v>
      </c>
      <c r="B55" s="55">
        <f>calendario!E15</f>
        <v>5</v>
      </c>
      <c r="C55" s="55">
        <f>C15</f>
        <v>37</v>
      </c>
      <c r="D55" s="55">
        <f>B55*C55</f>
        <v>185</v>
      </c>
      <c r="E55" s="139"/>
      <c r="F55" s="139"/>
      <c r="G55" s="49"/>
      <c r="H55" s="49"/>
      <c r="I55" s="49"/>
      <c r="J55" s="49"/>
      <c r="K55" s="49"/>
      <c r="L55" s="137" t="s">
        <v>73</v>
      </c>
      <c r="M55" s="137"/>
      <c r="N55" s="51"/>
      <c r="O55" s="51"/>
    </row>
    <row r="56" spans="1:15" x14ac:dyDescent="0.2">
      <c r="A56" s="49" t="s">
        <v>15</v>
      </c>
      <c r="B56" s="55">
        <f>calendario!E16</f>
        <v>7</v>
      </c>
      <c r="C56" s="55">
        <f>D15</f>
        <v>21</v>
      </c>
      <c r="D56" s="55">
        <f>B56*C56</f>
        <v>147</v>
      </c>
      <c r="E56" s="140"/>
      <c r="F56" s="140"/>
      <c r="G56" s="49"/>
      <c r="H56" s="55" t="s">
        <v>43</v>
      </c>
      <c r="I56" s="55" t="s">
        <v>44</v>
      </c>
      <c r="J56" s="55" t="s">
        <v>45</v>
      </c>
      <c r="K56" s="49"/>
      <c r="L56" s="45" t="s">
        <v>76</v>
      </c>
      <c r="M56" s="46">
        <f>((B57*$M$5)-$M$4)/$M$5</f>
        <v>9.25</v>
      </c>
      <c r="N56" s="33" t="s">
        <v>78</v>
      </c>
      <c r="O56" s="51"/>
    </row>
    <row r="57" spans="1:15" x14ac:dyDescent="0.2">
      <c r="A57" s="49"/>
      <c r="B57" s="55">
        <f>SUM(B54:B56)</f>
        <v>30</v>
      </c>
      <c r="C57" s="55"/>
      <c r="D57" s="55">
        <f>SUM(D54:D56)</f>
        <v>1484</v>
      </c>
      <c r="E57" s="55">
        <f>I57</f>
        <v>20</v>
      </c>
      <c r="F57" s="55">
        <f>D57/E57</f>
        <v>74.2</v>
      </c>
      <c r="G57" s="49"/>
      <c r="H57" s="55">
        <f>N57</f>
        <v>10</v>
      </c>
      <c r="I57" s="55">
        <f>B57-H57</f>
        <v>20</v>
      </c>
      <c r="J57" s="55">
        <f>H57+I57</f>
        <v>30</v>
      </c>
      <c r="K57" s="49"/>
      <c r="L57" s="29" t="s">
        <v>77</v>
      </c>
      <c r="M57" s="30">
        <f>((B57*$M$5)-$M$4)/$M$5</f>
        <v>9.25</v>
      </c>
      <c r="N57" s="47">
        <v>10</v>
      </c>
      <c r="O57" s="51"/>
    </row>
    <row r="58" spans="1:15" x14ac:dyDescent="0.2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51"/>
      <c r="M58" s="51"/>
      <c r="N58" s="51"/>
      <c r="O58" s="51"/>
    </row>
    <row r="59" spans="1:15" x14ac:dyDescent="0.2">
      <c r="A59" s="141" t="s">
        <v>16</v>
      </c>
      <c r="B59" s="142"/>
      <c r="C59" s="62">
        <f>F57</f>
        <v>74.2</v>
      </c>
      <c r="D59" s="143" t="s">
        <v>81</v>
      </c>
      <c r="E59" s="143"/>
      <c r="F59" s="143" t="s">
        <v>82</v>
      </c>
      <c r="G59" s="143"/>
      <c r="H59" s="143"/>
      <c r="I59" s="49"/>
      <c r="J59" s="49"/>
      <c r="K59" s="49"/>
      <c r="L59" s="51"/>
      <c r="M59" s="51"/>
      <c r="N59" s="51"/>
      <c r="O59" s="51"/>
    </row>
    <row r="60" spans="1:15" ht="15.75" x14ac:dyDescent="0.25">
      <c r="A60" s="141" t="s">
        <v>94</v>
      </c>
      <c r="B60" s="142"/>
      <c r="C60" s="63">
        <f>C49-D60+F60</f>
        <v>82</v>
      </c>
      <c r="D60" s="143"/>
      <c r="E60" s="143"/>
      <c r="F60" s="143"/>
      <c r="G60" s="143"/>
      <c r="H60" s="143"/>
      <c r="I60" s="49"/>
      <c r="J60" s="49"/>
      <c r="K60" s="49"/>
      <c r="L60" s="51"/>
      <c r="M60" s="51"/>
      <c r="N60" s="51"/>
      <c r="O60" s="51"/>
    </row>
    <row r="61" spans="1:15" ht="15.75" x14ac:dyDescent="0.25">
      <c r="A61" s="141" t="s">
        <v>93</v>
      </c>
      <c r="B61" s="142"/>
      <c r="C61" s="64">
        <f>C60-C59</f>
        <v>7.7999999999999972</v>
      </c>
      <c r="D61" s="65" t="str">
        <f>IF(C61&lt;0,"FALTAN","")</f>
        <v/>
      </c>
      <c r="E61" s="49"/>
      <c r="F61" s="49"/>
      <c r="G61" s="49"/>
      <c r="H61" s="49"/>
      <c r="I61" s="49"/>
      <c r="J61" s="49"/>
      <c r="K61" s="49"/>
      <c r="L61" s="51"/>
      <c r="M61" s="51"/>
      <c r="N61" s="51"/>
      <c r="O61" s="51"/>
    </row>
    <row r="62" spans="1:15" x14ac:dyDescent="0.2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51"/>
      <c r="M62" s="51"/>
      <c r="N62" s="51"/>
      <c r="O62" s="51"/>
    </row>
    <row r="63" spans="1:15" x14ac:dyDescent="0.2">
      <c r="A63" s="48" t="s">
        <v>20</v>
      </c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51"/>
      <c r="M63" s="51"/>
      <c r="N63" s="51"/>
      <c r="O63" s="51"/>
    </row>
    <row r="64" spans="1:15" x14ac:dyDescent="0.2">
      <c r="A64" s="49"/>
      <c r="B64" s="55" t="s">
        <v>9</v>
      </c>
      <c r="C64" s="55" t="s">
        <v>10</v>
      </c>
      <c r="D64" s="55" t="s">
        <v>11</v>
      </c>
      <c r="E64" s="138" t="s">
        <v>12</v>
      </c>
      <c r="F64" s="138" t="s">
        <v>13</v>
      </c>
      <c r="G64" s="49"/>
      <c r="H64" s="49"/>
      <c r="I64" s="49"/>
      <c r="J64" s="49"/>
      <c r="K64" s="49"/>
      <c r="L64" s="51"/>
      <c r="M64" s="51"/>
      <c r="N64" s="51"/>
      <c r="O64" s="51"/>
    </row>
    <row r="65" spans="1:15" x14ac:dyDescent="0.2">
      <c r="A65" s="49" t="s">
        <v>14</v>
      </c>
      <c r="B65" s="55">
        <f>calendario!F14</f>
        <v>20</v>
      </c>
      <c r="C65" s="55">
        <f>B15</f>
        <v>64</v>
      </c>
      <c r="D65" s="55">
        <f>B65*C65</f>
        <v>1280</v>
      </c>
      <c r="E65" s="139"/>
      <c r="F65" s="139"/>
      <c r="G65" s="49"/>
      <c r="H65" s="49"/>
      <c r="I65" s="49"/>
      <c r="J65" s="49"/>
      <c r="K65" s="49"/>
      <c r="L65" s="51"/>
      <c r="M65" s="51"/>
      <c r="N65" s="51"/>
      <c r="O65" s="51"/>
    </row>
    <row r="66" spans="1:15" x14ac:dyDescent="0.2">
      <c r="A66" s="49" t="s">
        <v>5</v>
      </c>
      <c r="B66" s="55">
        <f>calendario!F15</f>
        <v>4</v>
      </c>
      <c r="C66" s="55">
        <f>C15</f>
        <v>37</v>
      </c>
      <c r="D66" s="55">
        <f>B66*C66</f>
        <v>148</v>
      </c>
      <c r="E66" s="139"/>
      <c r="F66" s="139"/>
      <c r="G66" s="49"/>
      <c r="H66" s="49"/>
      <c r="I66" s="49"/>
      <c r="J66" s="49"/>
      <c r="K66" s="49"/>
      <c r="L66" s="137" t="s">
        <v>73</v>
      </c>
      <c r="M66" s="137"/>
      <c r="N66" s="51"/>
      <c r="O66" s="51"/>
    </row>
    <row r="67" spans="1:15" x14ac:dyDescent="0.2">
      <c r="A67" s="49" t="s">
        <v>15</v>
      </c>
      <c r="B67" s="55">
        <f>calendario!F16</f>
        <v>7</v>
      </c>
      <c r="C67" s="55">
        <f>D15</f>
        <v>21</v>
      </c>
      <c r="D67" s="55">
        <f>B67*C67</f>
        <v>147</v>
      </c>
      <c r="E67" s="140"/>
      <c r="F67" s="140"/>
      <c r="G67" s="49"/>
      <c r="H67" s="55" t="s">
        <v>43</v>
      </c>
      <c r="I67" s="55" t="s">
        <v>44</v>
      </c>
      <c r="J67" s="55" t="s">
        <v>45</v>
      </c>
      <c r="K67" s="49"/>
      <c r="L67" s="45" t="s">
        <v>76</v>
      </c>
      <c r="M67" s="46">
        <f>((B68*$M$5)-$M$4)/$M$5</f>
        <v>10.249999999999996</v>
      </c>
      <c r="N67" s="33" t="s">
        <v>78</v>
      </c>
      <c r="O67" s="51"/>
    </row>
    <row r="68" spans="1:15" x14ac:dyDescent="0.2">
      <c r="A68" s="49"/>
      <c r="B68" s="55">
        <f>SUM(B65:B67)</f>
        <v>31</v>
      </c>
      <c r="C68" s="55"/>
      <c r="D68" s="55">
        <f>SUM(D65:D67)</f>
        <v>1575</v>
      </c>
      <c r="E68" s="55">
        <f>I68</f>
        <v>21</v>
      </c>
      <c r="F68" s="62">
        <f>D68/E68</f>
        <v>75</v>
      </c>
      <c r="G68" s="49"/>
      <c r="H68" s="55">
        <f>N68</f>
        <v>10</v>
      </c>
      <c r="I68" s="55">
        <f>B68-H68</f>
        <v>21</v>
      </c>
      <c r="J68" s="55">
        <f>H68+I68</f>
        <v>31</v>
      </c>
      <c r="K68" s="49"/>
      <c r="L68" s="29" t="s">
        <v>77</v>
      </c>
      <c r="M68" s="30">
        <f>((B68*$M$5)-$M$4)/$M$5</f>
        <v>10.249999999999996</v>
      </c>
      <c r="N68" s="47">
        <v>10</v>
      </c>
      <c r="O68" s="51"/>
    </row>
    <row r="69" spans="1:15" x14ac:dyDescent="0.2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51"/>
      <c r="M69" s="51"/>
      <c r="N69" s="51"/>
      <c r="O69" s="51"/>
    </row>
    <row r="70" spans="1:15" x14ac:dyDescent="0.2">
      <c r="A70" s="141" t="s">
        <v>16</v>
      </c>
      <c r="B70" s="142"/>
      <c r="C70" s="62">
        <f>F68</f>
        <v>75</v>
      </c>
      <c r="D70" s="143" t="s">
        <v>81</v>
      </c>
      <c r="E70" s="143"/>
      <c r="F70" s="143" t="s">
        <v>82</v>
      </c>
      <c r="G70" s="143"/>
      <c r="H70" s="143"/>
      <c r="I70" s="49"/>
      <c r="J70" s="49"/>
      <c r="K70" s="49"/>
      <c r="L70" s="51"/>
      <c r="M70" s="51"/>
      <c r="N70" s="51"/>
      <c r="O70" s="51"/>
    </row>
    <row r="71" spans="1:15" ht="15.75" x14ac:dyDescent="0.25">
      <c r="A71" s="141" t="s">
        <v>94</v>
      </c>
      <c r="B71" s="142"/>
      <c r="C71" s="63">
        <f>C60-D71+F71</f>
        <v>82</v>
      </c>
      <c r="D71" s="143"/>
      <c r="E71" s="143"/>
      <c r="F71" s="143"/>
      <c r="G71" s="143"/>
      <c r="H71" s="143"/>
      <c r="I71" s="49"/>
      <c r="J71" s="49"/>
      <c r="K71" s="49"/>
      <c r="L71" s="51"/>
      <c r="M71" s="51"/>
      <c r="N71" s="51"/>
      <c r="O71" s="51"/>
    </row>
    <row r="72" spans="1:15" ht="15.75" x14ac:dyDescent="0.25">
      <c r="A72" s="141" t="s">
        <v>93</v>
      </c>
      <c r="B72" s="142"/>
      <c r="C72" s="64">
        <f>C71-C70</f>
        <v>7</v>
      </c>
      <c r="D72" s="65" t="str">
        <f>IF(C72&lt;0,"FALTAN","")</f>
        <v/>
      </c>
      <c r="E72" s="49"/>
      <c r="F72" s="49"/>
      <c r="G72" s="49"/>
      <c r="H72" s="49"/>
      <c r="I72" s="49"/>
      <c r="J72" s="49"/>
      <c r="K72" s="49"/>
      <c r="L72" s="51"/>
      <c r="M72" s="51"/>
      <c r="N72" s="51"/>
      <c r="O72" s="51"/>
    </row>
    <row r="73" spans="1:15" x14ac:dyDescent="0.2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51"/>
      <c r="M73" s="51"/>
      <c r="N73" s="51"/>
      <c r="O73" s="51"/>
    </row>
    <row r="74" spans="1:15" x14ac:dyDescent="0.2">
      <c r="A74" s="48" t="s">
        <v>21</v>
      </c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51"/>
      <c r="M74" s="51"/>
      <c r="N74" s="51"/>
      <c r="O74" s="51"/>
    </row>
    <row r="75" spans="1:15" x14ac:dyDescent="0.2">
      <c r="A75" s="49"/>
      <c r="B75" s="55" t="s">
        <v>9</v>
      </c>
      <c r="C75" s="55" t="s">
        <v>10</v>
      </c>
      <c r="D75" s="55" t="s">
        <v>11</v>
      </c>
      <c r="E75" s="138" t="s">
        <v>12</v>
      </c>
      <c r="F75" s="138" t="s">
        <v>13</v>
      </c>
      <c r="G75" s="49"/>
      <c r="H75" s="49"/>
      <c r="I75" s="49"/>
      <c r="J75" s="49"/>
      <c r="K75" s="49"/>
      <c r="L75" s="51"/>
      <c r="M75" s="51"/>
      <c r="N75" s="51"/>
      <c r="O75" s="51"/>
    </row>
    <row r="76" spans="1:15" x14ac:dyDescent="0.2">
      <c r="A76" s="49" t="s">
        <v>14</v>
      </c>
      <c r="B76" s="55">
        <f>calendario!G14</f>
        <v>22</v>
      </c>
      <c r="C76" s="55">
        <f>B15</f>
        <v>64</v>
      </c>
      <c r="D76" s="55">
        <f>B76*C76</f>
        <v>1408</v>
      </c>
      <c r="E76" s="139"/>
      <c r="F76" s="139"/>
      <c r="G76" s="49"/>
      <c r="H76" s="49"/>
      <c r="I76" s="49"/>
      <c r="J76" s="49"/>
      <c r="K76" s="49"/>
      <c r="L76" s="51"/>
      <c r="M76" s="51"/>
      <c r="N76" s="51"/>
      <c r="O76" s="51"/>
    </row>
    <row r="77" spans="1:15" x14ac:dyDescent="0.2">
      <c r="A77" s="49" t="s">
        <v>5</v>
      </c>
      <c r="B77" s="55">
        <f>calendario!G15</f>
        <v>3</v>
      </c>
      <c r="C77" s="55">
        <f>C15</f>
        <v>37</v>
      </c>
      <c r="D77" s="55">
        <f>B77*C77</f>
        <v>111</v>
      </c>
      <c r="E77" s="139"/>
      <c r="F77" s="139"/>
      <c r="G77" s="49"/>
      <c r="H77" s="49"/>
      <c r="I77" s="49"/>
      <c r="J77" s="49"/>
      <c r="K77" s="49"/>
      <c r="L77" s="137" t="s">
        <v>73</v>
      </c>
      <c r="M77" s="137"/>
      <c r="N77" s="51"/>
      <c r="O77" s="51"/>
    </row>
    <row r="78" spans="1:15" x14ac:dyDescent="0.2">
      <c r="A78" s="49" t="s">
        <v>15</v>
      </c>
      <c r="B78" s="55">
        <f>calendario!G16</f>
        <v>5</v>
      </c>
      <c r="C78" s="55">
        <f>D15</f>
        <v>21</v>
      </c>
      <c r="D78" s="55">
        <f>B78*C78</f>
        <v>105</v>
      </c>
      <c r="E78" s="140"/>
      <c r="F78" s="140"/>
      <c r="G78" s="49"/>
      <c r="H78" s="55" t="s">
        <v>43</v>
      </c>
      <c r="I78" s="55" t="s">
        <v>44</v>
      </c>
      <c r="J78" s="55" t="s">
        <v>45</v>
      </c>
      <c r="K78" s="49"/>
      <c r="L78" s="45" t="s">
        <v>76</v>
      </c>
      <c r="M78" s="46">
        <f>((B79*$M$5)-$M$4)/$M$5</f>
        <v>9.25</v>
      </c>
      <c r="N78" s="33" t="s">
        <v>78</v>
      </c>
      <c r="O78" s="51"/>
    </row>
    <row r="79" spans="1:15" x14ac:dyDescent="0.2">
      <c r="A79" s="49"/>
      <c r="B79" s="55">
        <f>SUM(B76:B78)</f>
        <v>30</v>
      </c>
      <c r="C79" s="55"/>
      <c r="D79" s="55">
        <f>SUM(D76:D78)</f>
        <v>1624</v>
      </c>
      <c r="E79" s="55">
        <f>I79</f>
        <v>20</v>
      </c>
      <c r="F79" s="62">
        <f>D79/E79</f>
        <v>81.2</v>
      </c>
      <c r="G79" s="49"/>
      <c r="H79" s="55">
        <f>N79</f>
        <v>10</v>
      </c>
      <c r="I79" s="55">
        <f>B79-H79</f>
        <v>20</v>
      </c>
      <c r="J79" s="55">
        <f>H79+I79</f>
        <v>30</v>
      </c>
      <c r="K79" s="49"/>
      <c r="L79" s="29" t="s">
        <v>77</v>
      </c>
      <c r="M79" s="30">
        <f>((B79*$M$5)-$M$4)/$M$5</f>
        <v>9.25</v>
      </c>
      <c r="N79" s="47">
        <v>10</v>
      </c>
      <c r="O79" s="51"/>
    </row>
    <row r="80" spans="1:15" x14ac:dyDescent="0.2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51"/>
      <c r="M80" s="51"/>
      <c r="N80" s="51"/>
      <c r="O80" s="51"/>
    </row>
    <row r="81" spans="1:15" x14ac:dyDescent="0.2">
      <c r="A81" s="141" t="s">
        <v>16</v>
      </c>
      <c r="B81" s="142"/>
      <c r="C81" s="62">
        <f>F79</f>
        <v>81.2</v>
      </c>
      <c r="D81" s="143" t="s">
        <v>81</v>
      </c>
      <c r="E81" s="143"/>
      <c r="F81" s="143" t="s">
        <v>82</v>
      </c>
      <c r="G81" s="143"/>
      <c r="H81" s="143"/>
      <c r="I81" s="49"/>
      <c r="J81" s="49"/>
      <c r="K81" s="49"/>
      <c r="L81" s="51"/>
      <c r="M81" s="51"/>
      <c r="N81" s="51"/>
      <c r="O81" s="51"/>
    </row>
    <row r="82" spans="1:15" ht="15.75" x14ac:dyDescent="0.25">
      <c r="A82" s="141" t="s">
        <v>94</v>
      </c>
      <c r="B82" s="142"/>
      <c r="C82" s="63">
        <f>C71-D82+F82</f>
        <v>82</v>
      </c>
      <c r="D82" s="143"/>
      <c r="E82" s="143"/>
      <c r="F82" s="143"/>
      <c r="G82" s="143"/>
      <c r="H82" s="143"/>
      <c r="I82" s="49"/>
      <c r="J82" s="49"/>
      <c r="K82" s="49"/>
      <c r="L82" s="51"/>
      <c r="M82" s="51"/>
      <c r="N82" s="51"/>
      <c r="O82" s="51"/>
    </row>
    <row r="83" spans="1:15" ht="15.75" x14ac:dyDescent="0.25">
      <c r="A83" s="141" t="s">
        <v>93</v>
      </c>
      <c r="B83" s="142"/>
      <c r="C83" s="64">
        <f>C82-C81</f>
        <v>0.79999999999999716</v>
      </c>
      <c r="D83" s="65" t="str">
        <f>IF(C83&lt;0,"FALTAN","")</f>
        <v/>
      </c>
      <c r="E83" s="49"/>
      <c r="F83" s="49"/>
      <c r="G83" s="49"/>
      <c r="H83" s="49"/>
      <c r="I83" s="49"/>
      <c r="J83" s="49"/>
      <c r="K83" s="49"/>
      <c r="L83" s="51"/>
      <c r="M83" s="51"/>
      <c r="N83" s="51"/>
      <c r="O83" s="51"/>
    </row>
    <row r="84" spans="1:15" x14ac:dyDescent="0.2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51"/>
      <c r="M84" s="51"/>
      <c r="N84" s="51"/>
      <c r="O84" s="51"/>
    </row>
    <row r="85" spans="1:15" x14ac:dyDescent="0.2">
      <c r="A85" s="48" t="s">
        <v>22</v>
      </c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51"/>
      <c r="M85" s="51"/>
      <c r="N85" s="51"/>
      <c r="O85" s="51"/>
    </row>
    <row r="86" spans="1:15" x14ac:dyDescent="0.2">
      <c r="A86" s="49"/>
      <c r="B86" s="55" t="s">
        <v>9</v>
      </c>
      <c r="C86" s="55" t="s">
        <v>10</v>
      </c>
      <c r="D86" s="55" t="s">
        <v>11</v>
      </c>
      <c r="E86" s="138" t="s">
        <v>12</v>
      </c>
      <c r="F86" s="138" t="s">
        <v>13</v>
      </c>
      <c r="G86" s="49"/>
      <c r="H86" s="49"/>
      <c r="I86" s="49"/>
      <c r="J86" s="49"/>
      <c r="K86" s="49"/>
      <c r="L86" s="51"/>
      <c r="M86" s="51"/>
      <c r="N86" s="51"/>
      <c r="O86" s="51"/>
    </row>
    <row r="87" spans="1:15" x14ac:dyDescent="0.2">
      <c r="A87" s="49" t="s">
        <v>14</v>
      </c>
      <c r="B87" s="55">
        <f>calendario!H14</f>
        <v>20</v>
      </c>
      <c r="C87" s="55">
        <f>F15</f>
        <v>55</v>
      </c>
      <c r="D87" s="55">
        <f>B87*C87</f>
        <v>1100</v>
      </c>
      <c r="E87" s="139"/>
      <c r="F87" s="139"/>
      <c r="G87" s="49"/>
      <c r="H87" s="49"/>
      <c r="I87" s="49"/>
      <c r="J87" s="49"/>
      <c r="K87" s="49"/>
      <c r="L87" s="51"/>
      <c r="M87" s="51"/>
      <c r="N87" s="51"/>
      <c r="O87" s="51"/>
    </row>
    <row r="88" spans="1:15" x14ac:dyDescent="0.2">
      <c r="A88" s="49" t="s">
        <v>5</v>
      </c>
      <c r="B88" s="55">
        <f>calendario!H15</f>
        <v>5</v>
      </c>
      <c r="C88" s="55">
        <f>G15</f>
        <v>35</v>
      </c>
      <c r="D88" s="55">
        <f>B88*C88</f>
        <v>175</v>
      </c>
      <c r="E88" s="139"/>
      <c r="F88" s="139"/>
      <c r="G88" s="49">
        <v>30</v>
      </c>
      <c r="H88" s="49"/>
      <c r="I88" s="49"/>
      <c r="J88" s="49"/>
      <c r="K88" s="49"/>
      <c r="L88" s="137" t="s">
        <v>73</v>
      </c>
      <c r="M88" s="137"/>
      <c r="N88" s="51"/>
      <c r="O88" s="51"/>
    </row>
    <row r="89" spans="1:15" x14ac:dyDescent="0.2">
      <c r="A89" s="49" t="s">
        <v>15</v>
      </c>
      <c r="B89" s="55">
        <f>calendario!H16</f>
        <v>6</v>
      </c>
      <c r="C89" s="55">
        <f>H15</f>
        <v>20</v>
      </c>
      <c r="D89" s="55">
        <f>B89*C89</f>
        <v>120</v>
      </c>
      <c r="E89" s="140"/>
      <c r="F89" s="140"/>
      <c r="G89" s="49">
        <v>19</v>
      </c>
      <c r="H89" s="55" t="s">
        <v>43</v>
      </c>
      <c r="I89" s="55" t="s">
        <v>44</v>
      </c>
      <c r="J89" s="55" t="s">
        <v>45</v>
      </c>
      <c r="K89" s="49"/>
      <c r="L89" s="45" t="s">
        <v>76</v>
      </c>
      <c r="M89" s="46">
        <f>((B90*$M$5)-$M$4)/$M$5</f>
        <v>10.249999999999996</v>
      </c>
      <c r="N89" s="33" t="s">
        <v>78</v>
      </c>
      <c r="O89" s="51"/>
    </row>
    <row r="90" spans="1:15" x14ac:dyDescent="0.2">
      <c r="A90" s="49"/>
      <c r="B90" s="55">
        <f>SUM(B87:B89)</f>
        <v>31</v>
      </c>
      <c r="C90" s="55"/>
      <c r="D90" s="55">
        <f>SUM(D87:D89)</f>
        <v>1395</v>
      </c>
      <c r="E90" s="55">
        <f>I90</f>
        <v>22</v>
      </c>
      <c r="F90" s="62">
        <f>D90/E90</f>
        <v>63.409090909090907</v>
      </c>
      <c r="G90" s="49"/>
      <c r="H90" s="55">
        <f>N90</f>
        <v>9</v>
      </c>
      <c r="I90" s="55">
        <f>B90-H90</f>
        <v>22</v>
      </c>
      <c r="J90" s="55">
        <f>H90+I90</f>
        <v>31</v>
      </c>
      <c r="K90" s="49"/>
      <c r="L90" s="29" t="s">
        <v>77</v>
      </c>
      <c r="M90" s="30">
        <f>((B90*$M$5)-$M$4)/$M$5</f>
        <v>10.249999999999996</v>
      </c>
      <c r="N90" s="47">
        <v>9</v>
      </c>
      <c r="O90" s="51"/>
    </row>
    <row r="91" spans="1:15" x14ac:dyDescent="0.2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51"/>
      <c r="M91" s="51"/>
      <c r="N91" s="51"/>
      <c r="O91" s="51"/>
    </row>
    <row r="92" spans="1:15" x14ac:dyDescent="0.2">
      <c r="A92" s="141" t="s">
        <v>16</v>
      </c>
      <c r="B92" s="142"/>
      <c r="C92" s="62">
        <f>F90</f>
        <v>63.409090909090907</v>
      </c>
      <c r="D92" s="143" t="s">
        <v>81</v>
      </c>
      <c r="E92" s="143"/>
      <c r="F92" s="143" t="s">
        <v>82</v>
      </c>
      <c r="G92" s="143"/>
      <c r="H92" s="143"/>
      <c r="I92" s="49"/>
      <c r="J92" s="49"/>
      <c r="K92" s="49"/>
      <c r="L92" s="51"/>
      <c r="M92" s="51"/>
      <c r="N92" s="51"/>
      <c r="O92" s="51"/>
    </row>
    <row r="93" spans="1:15" ht="15.75" x14ac:dyDescent="0.25">
      <c r="A93" s="141" t="s">
        <v>94</v>
      </c>
      <c r="B93" s="142"/>
      <c r="C93" s="63">
        <f>C82-D93+F93</f>
        <v>82</v>
      </c>
      <c r="D93" s="143"/>
      <c r="E93" s="143"/>
      <c r="F93" s="143"/>
      <c r="G93" s="143"/>
      <c r="H93" s="143"/>
      <c r="I93" s="49"/>
      <c r="J93" s="49"/>
      <c r="K93" s="49"/>
      <c r="L93" s="51"/>
      <c r="M93" s="51"/>
      <c r="N93" s="51"/>
      <c r="O93" s="51"/>
    </row>
    <row r="94" spans="1:15" ht="15.75" x14ac:dyDescent="0.25">
      <c r="A94" s="141" t="s">
        <v>93</v>
      </c>
      <c r="B94" s="142"/>
      <c r="C94" s="64">
        <f>C93-C92</f>
        <v>18.590909090909093</v>
      </c>
      <c r="D94" s="65" t="str">
        <f>IF(C94&lt;0,"FALTAN","")</f>
        <v/>
      </c>
      <c r="E94" s="49"/>
      <c r="F94" s="49"/>
      <c r="G94" s="49"/>
      <c r="H94" s="49"/>
      <c r="I94" s="49"/>
      <c r="J94" s="49"/>
      <c r="K94" s="49"/>
      <c r="L94" s="51"/>
      <c r="M94" s="51"/>
      <c r="N94" s="51"/>
      <c r="O94" s="51"/>
    </row>
    <row r="95" spans="1:15" x14ac:dyDescent="0.2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51"/>
      <c r="M95" s="51"/>
      <c r="N95" s="51"/>
      <c r="O95" s="51"/>
    </row>
    <row r="96" spans="1:15" x14ac:dyDescent="0.2">
      <c r="A96" s="48" t="s">
        <v>23</v>
      </c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51"/>
      <c r="M96" s="51"/>
      <c r="N96" s="51"/>
      <c r="O96" s="51"/>
    </row>
    <row r="97" spans="1:15" x14ac:dyDescent="0.2">
      <c r="A97" s="49"/>
      <c r="B97" s="55" t="s">
        <v>9</v>
      </c>
      <c r="C97" s="55" t="s">
        <v>10</v>
      </c>
      <c r="D97" s="55" t="s">
        <v>11</v>
      </c>
      <c r="E97" s="138" t="s">
        <v>12</v>
      </c>
      <c r="F97" s="138" t="s">
        <v>13</v>
      </c>
      <c r="G97" s="49"/>
      <c r="H97" s="49"/>
      <c r="I97" s="49"/>
      <c r="J97" s="49"/>
      <c r="K97" s="49"/>
      <c r="L97" s="51"/>
      <c r="M97" s="51"/>
      <c r="N97" s="51"/>
      <c r="O97" s="51"/>
    </row>
    <row r="98" spans="1:15" x14ac:dyDescent="0.2">
      <c r="A98" s="49" t="s">
        <v>14</v>
      </c>
      <c r="B98" s="55">
        <f>calendario!I14</f>
        <v>21</v>
      </c>
      <c r="C98" s="55">
        <f>F15</f>
        <v>55</v>
      </c>
      <c r="D98" s="55">
        <f>B98*C98</f>
        <v>1155</v>
      </c>
      <c r="E98" s="139"/>
      <c r="F98" s="139"/>
      <c r="G98" s="49"/>
      <c r="H98" s="49"/>
      <c r="I98" s="49"/>
      <c r="J98" s="49"/>
      <c r="K98" s="49"/>
      <c r="L98" s="51"/>
      <c r="M98" s="51"/>
      <c r="N98" s="51"/>
      <c r="O98" s="51"/>
    </row>
    <row r="99" spans="1:15" x14ac:dyDescent="0.2">
      <c r="A99" s="49" t="s">
        <v>5</v>
      </c>
      <c r="B99" s="55">
        <f>calendario!I15</f>
        <v>4</v>
      </c>
      <c r="C99" s="55">
        <f>G15</f>
        <v>35</v>
      </c>
      <c r="D99" s="55">
        <f>B99*C99</f>
        <v>140</v>
      </c>
      <c r="E99" s="139"/>
      <c r="F99" s="139"/>
      <c r="G99" s="49"/>
      <c r="H99" s="49"/>
      <c r="I99" s="49"/>
      <c r="J99" s="49"/>
      <c r="K99" s="49"/>
      <c r="L99" s="137" t="s">
        <v>73</v>
      </c>
      <c r="M99" s="137"/>
      <c r="N99" s="51"/>
      <c r="O99" s="51"/>
    </row>
    <row r="100" spans="1:15" x14ac:dyDescent="0.2">
      <c r="A100" s="49" t="s">
        <v>15</v>
      </c>
      <c r="B100" s="55">
        <f>calendario!I16</f>
        <v>6</v>
      </c>
      <c r="C100" s="55">
        <f>H15</f>
        <v>20</v>
      </c>
      <c r="D100" s="55">
        <f>B100*C100</f>
        <v>120</v>
      </c>
      <c r="E100" s="140"/>
      <c r="F100" s="140"/>
      <c r="G100" s="49"/>
      <c r="H100" s="55" t="s">
        <v>43</v>
      </c>
      <c r="I100" s="55" t="s">
        <v>44</v>
      </c>
      <c r="J100" s="55" t="s">
        <v>45</v>
      </c>
      <c r="K100" s="49"/>
      <c r="L100" s="45" t="s">
        <v>76</v>
      </c>
      <c r="M100" s="46">
        <f>((B101*$M$5)-$M$4)/$M$5</f>
        <v>10.249999999999996</v>
      </c>
      <c r="N100" s="33" t="s">
        <v>78</v>
      </c>
      <c r="O100" s="51"/>
    </row>
    <row r="101" spans="1:15" x14ac:dyDescent="0.2">
      <c r="A101" s="49"/>
      <c r="B101" s="55">
        <f>SUM(B98:B100)</f>
        <v>31</v>
      </c>
      <c r="C101" s="55"/>
      <c r="D101" s="55">
        <f>SUM(D98:D100)</f>
        <v>1415</v>
      </c>
      <c r="E101" s="55">
        <f>I101</f>
        <v>22</v>
      </c>
      <c r="F101" s="62">
        <f>D101/E101</f>
        <v>64.318181818181813</v>
      </c>
      <c r="G101" s="49"/>
      <c r="H101" s="55">
        <f>N101</f>
        <v>9</v>
      </c>
      <c r="I101" s="55">
        <f>B101-H101</f>
        <v>22</v>
      </c>
      <c r="J101" s="55">
        <f>H101+I101</f>
        <v>31</v>
      </c>
      <c r="K101" s="49"/>
      <c r="L101" s="29" t="s">
        <v>77</v>
      </c>
      <c r="M101" s="30">
        <f>((B101*$M$5)-$M$4)/$M$5</f>
        <v>10.249999999999996</v>
      </c>
      <c r="N101" s="47">
        <v>9</v>
      </c>
      <c r="O101" s="51"/>
    </row>
    <row r="102" spans="1:15" x14ac:dyDescent="0.2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51"/>
      <c r="M102" s="51"/>
      <c r="N102" s="51"/>
      <c r="O102" s="51"/>
    </row>
    <row r="103" spans="1:15" x14ac:dyDescent="0.2">
      <c r="A103" s="141" t="s">
        <v>16</v>
      </c>
      <c r="B103" s="142"/>
      <c r="C103" s="62">
        <f>F101</f>
        <v>64.318181818181813</v>
      </c>
      <c r="D103" s="143" t="s">
        <v>81</v>
      </c>
      <c r="E103" s="143"/>
      <c r="F103" s="143" t="s">
        <v>82</v>
      </c>
      <c r="G103" s="143"/>
      <c r="H103" s="143"/>
      <c r="I103" s="49"/>
      <c r="J103" s="49"/>
      <c r="K103" s="49"/>
      <c r="L103" s="51"/>
      <c r="M103" s="51"/>
      <c r="N103" s="51"/>
      <c r="O103" s="51"/>
    </row>
    <row r="104" spans="1:15" ht="15.75" x14ac:dyDescent="0.25">
      <c r="A104" s="141" t="s">
        <v>94</v>
      </c>
      <c r="B104" s="142"/>
      <c r="C104" s="63">
        <f>C93-D104+F104</f>
        <v>82</v>
      </c>
      <c r="D104" s="143"/>
      <c r="E104" s="143"/>
      <c r="F104" s="143"/>
      <c r="G104" s="143"/>
      <c r="H104" s="143"/>
      <c r="I104" s="49"/>
      <c r="J104" s="49"/>
      <c r="K104" s="49"/>
      <c r="L104" s="51"/>
      <c r="M104" s="51"/>
      <c r="N104" s="51"/>
      <c r="O104" s="51"/>
    </row>
    <row r="105" spans="1:15" ht="15.75" x14ac:dyDescent="0.25">
      <c r="A105" s="141" t="s">
        <v>93</v>
      </c>
      <c r="B105" s="142"/>
      <c r="C105" s="64">
        <f>C104-C103</f>
        <v>17.681818181818187</v>
      </c>
      <c r="D105" s="65" t="str">
        <f>IF(C105&lt;0,"FALTAN","")</f>
        <v/>
      </c>
      <c r="E105" s="49"/>
      <c r="F105" s="49"/>
      <c r="G105" s="49"/>
      <c r="H105" s="49"/>
      <c r="I105" s="49"/>
      <c r="J105" s="49"/>
      <c r="K105" s="49"/>
      <c r="L105" s="51"/>
      <c r="M105" s="51"/>
      <c r="N105" s="51"/>
      <c r="O105" s="51"/>
    </row>
    <row r="106" spans="1:15" x14ac:dyDescent="0.2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51"/>
      <c r="M106" s="51"/>
      <c r="N106" s="51"/>
      <c r="O106" s="51"/>
    </row>
    <row r="107" spans="1:15" x14ac:dyDescent="0.2">
      <c r="A107" s="48" t="s">
        <v>53</v>
      </c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51"/>
      <c r="M107" s="51"/>
      <c r="N107" s="51"/>
      <c r="O107" s="51"/>
    </row>
    <row r="108" spans="1:15" x14ac:dyDescent="0.2">
      <c r="A108" s="49"/>
      <c r="B108" s="55" t="s">
        <v>9</v>
      </c>
      <c r="C108" s="55" t="s">
        <v>10</v>
      </c>
      <c r="D108" s="55" t="s">
        <v>11</v>
      </c>
      <c r="E108" s="138" t="s">
        <v>12</v>
      </c>
      <c r="F108" s="138" t="s">
        <v>13</v>
      </c>
      <c r="G108" s="49"/>
      <c r="H108" s="49"/>
      <c r="I108" s="49"/>
      <c r="J108" s="49"/>
      <c r="K108" s="49"/>
      <c r="L108" s="51"/>
      <c r="M108" s="51"/>
      <c r="N108" s="51"/>
      <c r="O108" s="51"/>
    </row>
    <row r="109" spans="1:15" x14ac:dyDescent="0.2">
      <c r="A109" s="49" t="s">
        <v>14</v>
      </c>
      <c r="B109" s="55">
        <f>calendario!J14</f>
        <v>2</v>
      </c>
      <c r="C109" s="55">
        <f>F15</f>
        <v>55</v>
      </c>
      <c r="D109" s="55">
        <f>B109*C109</f>
        <v>110</v>
      </c>
      <c r="E109" s="139"/>
      <c r="F109" s="139"/>
      <c r="G109" s="49"/>
      <c r="H109" s="49"/>
      <c r="I109" s="49"/>
      <c r="J109" s="49"/>
      <c r="K109" s="49"/>
      <c r="L109" s="51"/>
      <c r="M109" s="51"/>
      <c r="N109" s="51"/>
      <c r="O109" s="51"/>
    </row>
    <row r="110" spans="1:15" x14ac:dyDescent="0.2">
      <c r="A110" s="49" t="s">
        <v>5</v>
      </c>
      <c r="B110" s="55">
        <f>calendario!J15</f>
        <v>1</v>
      </c>
      <c r="C110" s="55">
        <f>G15</f>
        <v>35</v>
      </c>
      <c r="D110" s="55">
        <f>B110*C110</f>
        <v>35</v>
      </c>
      <c r="E110" s="139"/>
      <c r="F110" s="139"/>
      <c r="G110" s="49"/>
      <c r="H110" s="49"/>
      <c r="I110" s="49"/>
      <c r="J110" s="49"/>
      <c r="K110" s="49"/>
      <c r="L110" s="51"/>
      <c r="M110" s="51"/>
      <c r="N110" s="51"/>
      <c r="O110" s="51"/>
    </row>
    <row r="111" spans="1:15" x14ac:dyDescent="0.2">
      <c r="A111" s="49" t="s">
        <v>15</v>
      </c>
      <c r="B111" s="55">
        <f>calendario!J16</f>
        <v>1</v>
      </c>
      <c r="C111" s="55">
        <f>H15</f>
        <v>20</v>
      </c>
      <c r="D111" s="55">
        <f>B111*C111</f>
        <v>20</v>
      </c>
      <c r="E111" s="140"/>
      <c r="F111" s="140"/>
      <c r="G111" s="49"/>
      <c r="H111" s="55" t="s">
        <v>43</v>
      </c>
      <c r="I111" s="55" t="s">
        <v>44</v>
      </c>
      <c r="J111" s="55" t="s">
        <v>45</v>
      </c>
      <c r="K111" s="49"/>
      <c r="L111" s="128"/>
      <c r="M111" s="129"/>
      <c r="N111" s="33" t="s">
        <v>78</v>
      </c>
      <c r="O111" s="51"/>
    </row>
    <row r="112" spans="1:15" x14ac:dyDescent="0.2">
      <c r="A112" s="49"/>
      <c r="B112" s="55">
        <f>SUM(B109:B111)</f>
        <v>4</v>
      </c>
      <c r="C112" s="55"/>
      <c r="D112" s="55">
        <f>SUM(D109:D111)</f>
        <v>165</v>
      </c>
      <c r="E112" s="55">
        <f>I112</f>
        <v>2</v>
      </c>
      <c r="F112" s="62">
        <f>D112/E112</f>
        <v>82.5</v>
      </c>
      <c r="G112" s="49"/>
      <c r="H112" s="55">
        <f>N112</f>
        <v>2</v>
      </c>
      <c r="I112" s="55">
        <f>B112-H112</f>
        <v>2</v>
      </c>
      <c r="J112" s="55">
        <f>H112+I112</f>
        <v>4</v>
      </c>
      <c r="K112" s="49"/>
      <c r="L112" s="130"/>
      <c r="M112" s="131"/>
      <c r="N112" s="47">
        <v>2</v>
      </c>
      <c r="O112" s="51"/>
    </row>
    <row r="113" spans="1:15" x14ac:dyDescent="0.2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130"/>
      <c r="M113" s="131"/>
      <c r="N113" s="51"/>
      <c r="O113" s="51"/>
    </row>
    <row r="114" spans="1:15" x14ac:dyDescent="0.2">
      <c r="A114" s="141" t="s">
        <v>16</v>
      </c>
      <c r="B114" s="142"/>
      <c r="C114" s="62">
        <f>F112</f>
        <v>82.5</v>
      </c>
      <c r="D114" s="143" t="s">
        <v>81</v>
      </c>
      <c r="E114" s="143"/>
      <c r="F114" s="143" t="s">
        <v>82</v>
      </c>
      <c r="G114" s="143"/>
      <c r="H114" s="143"/>
      <c r="I114" s="49"/>
      <c r="J114" s="49"/>
      <c r="K114" s="49"/>
      <c r="L114" s="130"/>
      <c r="M114" s="131"/>
      <c r="N114" s="51"/>
      <c r="O114" s="51"/>
    </row>
    <row r="115" spans="1:15" ht="15.75" x14ac:dyDescent="0.25">
      <c r="A115" s="141" t="s">
        <v>94</v>
      </c>
      <c r="B115" s="142"/>
      <c r="C115" s="63">
        <f>C104-D115+F115</f>
        <v>82</v>
      </c>
      <c r="D115" s="143"/>
      <c r="E115" s="143"/>
      <c r="F115" s="143"/>
      <c r="G115" s="143"/>
      <c r="H115" s="143"/>
      <c r="I115" s="49"/>
      <c r="J115" s="49"/>
      <c r="K115" s="49"/>
      <c r="L115" s="132"/>
      <c r="M115" s="133"/>
      <c r="N115" s="51"/>
      <c r="O115" s="51"/>
    </row>
    <row r="116" spans="1:15" ht="15.75" x14ac:dyDescent="0.25">
      <c r="A116" s="141" t="s">
        <v>93</v>
      </c>
      <c r="B116" s="142"/>
      <c r="C116" s="64">
        <f>C115-C114</f>
        <v>-0.5</v>
      </c>
      <c r="D116" s="65" t="str">
        <f>IF(C116&lt;0,"FALTAN","")</f>
        <v>FALTAN</v>
      </c>
      <c r="E116" s="49"/>
      <c r="F116" s="49"/>
      <c r="G116" s="49"/>
      <c r="H116" s="49"/>
      <c r="I116" s="49"/>
      <c r="J116" s="49"/>
      <c r="K116" s="49"/>
      <c r="L116" s="137" t="s">
        <v>73</v>
      </c>
      <c r="M116" s="137"/>
      <c r="N116" s="51"/>
      <c r="O116" s="51"/>
    </row>
    <row r="117" spans="1:15" x14ac:dyDescent="0.2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5" t="s">
        <v>76</v>
      </c>
      <c r="M117" s="46">
        <f>(((B112+B123)*M5)-M4)/M5</f>
        <v>9.25</v>
      </c>
      <c r="N117" s="51"/>
      <c r="O117" s="51"/>
    </row>
    <row r="118" spans="1:15" x14ac:dyDescent="0.2">
      <c r="A118" s="48" t="s">
        <v>54</v>
      </c>
      <c r="B118" s="49"/>
      <c r="C118" s="49"/>
      <c r="D118" s="49"/>
      <c r="E118" s="49"/>
      <c r="F118" s="49"/>
      <c r="G118" s="49"/>
      <c r="H118" s="49"/>
      <c r="I118" s="48"/>
      <c r="J118" s="49"/>
      <c r="K118" s="49"/>
      <c r="L118" s="29" t="s">
        <v>77</v>
      </c>
      <c r="M118" s="30">
        <f>(((B112+B123)*M5)-M4)/M5</f>
        <v>9.25</v>
      </c>
      <c r="N118" s="49"/>
      <c r="O118" s="51"/>
    </row>
    <row r="119" spans="1:15" x14ac:dyDescent="0.2">
      <c r="A119" s="49"/>
      <c r="B119" s="55" t="s">
        <v>9</v>
      </c>
      <c r="C119" s="55" t="s">
        <v>10</v>
      </c>
      <c r="D119" s="55" t="s">
        <v>11</v>
      </c>
      <c r="E119" s="138" t="s">
        <v>12</v>
      </c>
      <c r="F119" s="138" t="s">
        <v>13</v>
      </c>
      <c r="G119" s="49"/>
      <c r="H119" s="49"/>
      <c r="I119" s="49"/>
      <c r="J119" s="49"/>
      <c r="K119" s="59"/>
      <c r="L119" s="128"/>
      <c r="M119" s="129"/>
      <c r="N119" s="51"/>
      <c r="O119" s="51"/>
    </row>
    <row r="120" spans="1:15" x14ac:dyDescent="0.2">
      <c r="A120" s="49" t="s">
        <v>14</v>
      </c>
      <c r="B120" s="55">
        <f>calendario!K14</f>
        <v>19</v>
      </c>
      <c r="C120" s="55">
        <f>B15</f>
        <v>64</v>
      </c>
      <c r="D120" s="55">
        <f>B120*C120</f>
        <v>1216</v>
      </c>
      <c r="E120" s="139"/>
      <c r="F120" s="139"/>
      <c r="G120" s="49"/>
      <c r="H120" s="49"/>
      <c r="I120" s="49"/>
      <c r="J120" s="49"/>
      <c r="K120" s="59"/>
      <c r="L120" s="130"/>
      <c r="M120" s="131"/>
      <c r="N120" s="51"/>
      <c r="O120" s="51"/>
    </row>
    <row r="121" spans="1:15" x14ac:dyDescent="0.2">
      <c r="A121" s="49" t="s">
        <v>5</v>
      </c>
      <c r="B121" s="55">
        <f>calendario!K15</f>
        <v>4</v>
      </c>
      <c r="C121" s="55">
        <f>C15</f>
        <v>37</v>
      </c>
      <c r="D121" s="55">
        <f>B121*C121</f>
        <v>148</v>
      </c>
      <c r="E121" s="139"/>
      <c r="F121" s="139"/>
      <c r="G121" s="49"/>
      <c r="H121" s="49"/>
      <c r="I121" s="49"/>
      <c r="J121" s="49"/>
      <c r="K121" s="59"/>
      <c r="L121" s="130"/>
      <c r="M121" s="131"/>
      <c r="N121" s="51"/>
      <c r="O121" s="51"/>
    </row>
    <row r="122" spans="1:15" x14ac:dyDescent="0.2">
      <c r="A122" s="49" t="s">
        <v>15</v>
      </c>
      <c r="B122" s="55">
        <f>calendario!K16</f>
        <v>3</v>
      </c>
      <c r="C122" s="55">
        <f>D15</f>
        <v>21</v>
      </c>
      <c r="D122" s="55">
        <f>B122*C122</f>
        <v>63</v>
      </c>
      <c r="E122" s="140"/>
      <c r="F122" s="140"/>
      <c r="G122" s="49"/>
      <c r="H122" s="55" t="s">
        <v>43</v>
      </c>
      <c r="I122" s="55" t="s">
        <v>44</v>
      </c>
      <c r="J122" s="55" t="s">
        <v>45</v>
      </c>
      <c r="K122" s="59"/>
      <c r="L122" s="130"/>
      <c r="M122" s="131"/>
      <c r="N122" s="33" t="s">
        <v>78</v>
      </c>
      <c r="O122" s="51"/>
    </row>
    <row r="123" spans="1:15" x14ac:dyDescent="0.2">
      <c r="A123" s="49"/>
      <c r="B123" s="55">
        <f>SUM(B120:B122)</f>
        <v>26</v>
      </c>
      <c r="C123" s="55"/>
      <c r="D123" s="55">
        <f>SUM(D120:D122)</f>
        <v>1427</v>
      </c>
      <c r="E123" s="55">
        <f>I123</f>
        <v>19</v>
      </c>
      <c r="F123" s="62">
        <f>D123/E123</f>
        <v>75.10526315789474</v>
      </c>
      <c r="G123" s="49"/>
      <c r="H123" s="55">
        <f>N123</f>
        <v>7</v>
      </c>
      <c r="I123" s="55">
        <f>B123-H123</f>
        <v>19</v>
      </c>
      <c r="J123" s="55">
        <f>H123+I123</f>
        <v>26</v>
      </c>
      <c r="K123" s="59"/>
      <c r="L123" s="132"/>
      <c r="M123" s="133"/>
      <c r="N123" s="47">
        <v>7</v>
      </c>
      <c r="O123" s="51"/>
    </row>
    <row r="124" spans="1:15" x14ac:dyDescent="0.2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51"/>
    </row>
    <row r="125" spans="1:15" x14ac:dyDescent="0.2">
      <c r="A125" s="141" t="s">
        <v>16</v>
      </c>
      <c r="B125" s="142"/>
      <c r="C125" s="62">
        <f>F123</f>
        <v>75.10526315789474</v>
      </c>
      <c r="D125" s="143" t="s">
        <v>81</v>
      </c>
      <c r="E125" s="143"/>
      <c r="F125" s="143" t="s">
        <v>82</v>
      </c>
      <c r="G125" s="143"/>
      <c r="H125" s="143"/>
      <c r="I125" s="49"/>
      <c r="J125" s="49"/>
      <c r="K125" s="69"/>
      <c r="L125" s="49"/>
      <c r="M125" s="49"/>
      <c r="N125" s="49"/>
      <c r="O125" s="51"/>
    </row>
    <row r="126" spans="1:15" ht="15.75" x14ac:dyDescent="0.25">
      <c r="A126" s="141" t="s">
        <v>94</v>
      </c>
      <c r="B126" s="142"/>
      <c r="C126" s="63">
        <f>C115-D126+F126</f>
        <v>82</v>
      </c>
      <c r="D126" s="143"/>
      <c r="E126" s="143"/>
      <c r="F126" s="143"/>
      <c r="G126" s="143"/>
      <c r="H126" s="143"/>
      <c r="I126" s="49"/>
      <c r="J126" s="49"/>
      <c r="K126" s="59"/>
      <c r="L126" s="49"/>
      <c r="M126" s="49"/>
      <c r="N126" s="49"/>
      <c r="O126" s="51"/>
    </row>
    <row r="127" spans="1:15" ht="15.75" x14ac:dyDescent="0.25">
      <c r="A127" s="141" t="s">
        <v>93</v>
      </c>
      <c r="B127" s="142"/>
      <c r="C127" s="64">
        <f>C126-C125</f>
        <v>6.8947368421052602</v>
      </c>
      <c r="D127" s="65" t="str">
        <f>IF(C127&lt;0,"FALTAN","")</f>
        <v/>
      </c>
      <c r="E127" s="49"/>
      <c r="F127" s="49"/>
      <c r="G127" s="49"/>
      <c r="H127" s="49"/>
      <c r="I127" s="49"/>
      <c r="J127" s="49"/>
      <c r="K127" s="70"/>
      <c r="L127" s="49"/>
      <c r="M127" s="49"/>
      <c r="N127" s="49"/>
      <c r="O127" s="51"/>
    </row>
    <row r="128" spans="1:15" x14ac:dyDescent="0.2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51"/>
      <c r="M128" s="51"/>
      <c r="N128" s="51"/>
      <c r="O128" s="51"/>
    </row>
    <row r="129" spans="1:15" x14ac:dyDescent="0.2">
      <c r="A129" s="48" t="s">
        <v>24</v>
      </c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51"/>
      <c r="M129" s="51"/>
      <c r="N129" s="51"/>
      <c r="O129" s="51"/>
    </row>
    <row r="130" spans="1:15" x14ac:dyDescent="0.2">
      <c r="A130" s="49"/>
      <c r="B130" s="55" t="s">
        <v>9</v>
      </c>
      <c r="C130" s="55" t="s">
        <v>10</v>
      </c>
      <c r="D130" s="55" t="s">
        <v>11</v>
      </c>
      <c r="E130" s="138" t="s">
        <v>12</v>
      </c>
      <c r="F130" s="138" t="s">
        <v>13</v>
      </c>
      <c r="G130" s="49"/>
      <c r="H130" s="49"/>
      <c r="I130" s="49"/>
      <c r="J130" s="49"/>
      <c r="K130" s="49"/>
      <c r="L130" s="51"/>
      <c r="M130" s="51"/>
      <c r="N130" s="51"/>
      <c r="O130" s="51"/>
    </row>
    <row r="131" spans="1:15" x14ac:dyDescent="0.2">
      <c r="A131" s="49" t="s">
        <v>14</v>
      </c>
      <c r="B131" s="55">
        <f>calendario!L14</f>
        <v>21</v>
      </c>
      <c r="C131" s="55">
        <f>B15</f>
        <v>64</v>
      </c>
      <c r="D131" s="55">
        <f>B131*C131</f>
        <v>1344</v>
      </c>
      <c r="E131" s="139"/>
      <c r="F131" s="139"/>
      <c r="G131" s="49"/>
      <c r="H131" s="49"/>
      <c r="I131" s="49"/>
      <c r="J131" s="49"/>
      <c r="K131" s="49"/>
      <c r="L131" s="51"/>
      <c r="M131" s="51"/>
      <c r="N131" s="51"/>
      <c r="O131" s="51"/>
    </row>
    <row r="132" spans="1:15" x14ac:dyDescent="0.2">
      <c r="A132" s="49" t="s">
        <v>5</v>
      </c>
      <c r="B132" s="55">
        <f>calendario!L15</f>
        <v>4</v>
      </c>
      <c r="C132" s="55">
        <f>C15</f>
        <v>37</v>
      </c>
      <c r="D132" s="55">
        <f>B132*C132</f>
        <v>148</v>
      </c>
      <c r="E132" s="139"/>
      <c r="F132" s="139"/>
      <c r="G132" s="49"/>
      <c r="H132" s="49"/>
      <c r="I132" s="49"/>
      <c r="J132" s="49"/>
      <c r="K132" s="49"/>
      <c r="L132" s="137" t="s">
        <v>73</v>
      </c>
      <c r="M132" s="137"/>
      <c r="N132" s="51"/>
      <c r="O132" s="51"/>
    </row>
    <row r="133" spans="1:15" x14ac:dyDescent="0.2">
      <c r="A133" s="49" t="s">
        <v>15</v>
      </c>
      <c r="B133" s="55">
        <f>calendario!L16</f>
        <v>6</v>
      </c>
      <c r="C133" s="55">
        <f>D15</f>
        <v>21</v>
      </c>
      <c r="D133" s="55">
        <f>B133*C133</f>
        <v>126</v>
      </c>
      <c r="E133" s="140"/>
      <c r="F133" s="140"/>
      <c r="G133" s="49"/>
      <c r="H133" s="55" t="s">
        <v>43</v>
      </c>
      <c r="I133" s="55" t="s">
        <v>44</v>
      </c>
      <c r="J133" s="55" t="s">
        <v>45</v>
      </c>
      <c r="K133" s="49"/>
      <c r="L133" s="45" t="s">
        <v>76</v>
      </c>
      <c r="M133" s="46">
        <f>((B134*$M$5)-$M$4)/$M$5</f>
        <v>10.249999999999996</v>
      </c>
      <c r="N133" s="33" t="s">
        <v>78</v>
      </c>
      <c r="O133" s="51"/>
    </row>
    <row r="134" spans="1:15" x14ac:dyDescent="0.2">
      <c r="A134" s="49"/>
      <c r="B134" s="55">
        <f>SUM(B131:B133)</f>
        <v>31</v>
      </c>
      <c r="C134" s="55"/>
      <c r="D134" s="55">
        <f>SUM(D131:D133)</f>
        <v>1618</v>
      </c>
      <c r="E134" s="55">
        <f>I134</f>
        <v>21</v>
      </c>
      <c r="F134" s="62">
        <f>D134/E134</f>
        <v>77.047619047619051</v>
      </c>
      <c r="G134" s="49"/>
      <c r="H134" s="55">
        <f>N134</f>
        <v>10</v>
      </c>
      <c r="I134" s="55">
        <f>B134-H134</f>
        <v>21</v>
      </c>
      <c r="J134" s="55">
        <f>H134+I134</f>
        <v>31</v>
      </c>
      <c r="K134" s="49"/>
      <c r="L134" s="29" t="s">
        <v>77</v>
      </c>
      <c r="M134" s="30">
        <f>((B134*$M$5)-$M$4)/$M$5</f>
        <v>10.249999999999996</v>
      </c>
      <c r="N134" s="47">
        <v>10</v>
      </c>
      <c r="O134" s="51"/>
    </row>
    <row r="135" spans="1:15" x14ac:dyDescent="0.2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51"/>
      <c r="M135" s="51"/>
      <c r="N135" s="51"/>
      <c r="O135" s="51"/>
    </row>
    <row r="136" spans="1:15" x14ac:dyDescent="0.2">
      <c r="A136" s="141" t="s">
        <v>16</v>
      </c>
      <c r="B136" s="142"/>
      <c r="C136" s="62">
        <f>F134</f>
        <v>77.047619047619051</v>
      </c>
      <c r="D136" s="143" t="s">
        <v>81</v>
      </c>
      <c r="E136" s="143"/>
      <c r="F136" s="143" t="s">
        <v>82</v>
      </c>
      <c r="G136" s="143"/>
      <c r="H136" s="143"/>
      <c r="I136" s="49"/>
      <c r="J136" s="49"/>
      <c r="K136" s="49"/>
      <c r="L136" s="51"/>
      <c r="M136" s="51"/>
      <c r="N136" s="51"/>
      <c r="O136" s="51"/>
    </row>
    <row r="137" spans="1:15" ht="15.75" x14ac:dyDescent="0.25">
      <c r="A137" s="141" t="s">
        <v>94</v>
      </c>
      <c r="B137" s="142"/>
      <c r="C137" s="63">
        <f>C126-D137+F137</f>
        <v>82</v>
      </c>
      <c r="D137" s="143"/>
      <c r="E137" s="143"/>
      <c r="F137" s="143"/>
      <c r="G137" s="143"/>
      <c r="H137" s="143"/>
      <c r="I137" s="49"/>
      <c r="J137" s="49"/>
      <c r="K137" s="49"/>
      <c r="L137" s="51"/>
      <c r="M137" s="51"/>
      <c r="N137" s="51"/>
      <c r="O137" s="51"/>
    </row>
    <row r="138" spans="1:15" ht="15.75" x14ac:dyDescent="0.25">
      <c r="A138" s="141" t="s">
        <v>93</v>
      </c>
      <c r="B138" s="142"/>
      <c r="C138" s="64">
        <f>C137-C136</f>
        <v>4.952380952380949</v>
      </c>
      <c r="D138" s="65" t="str">
        <f>IF(C138&lt;0,"FALTAN","")</f>
        <v/>
      </c>
      <c r="E138" s="49"/>
      <c r="F138" s="49"/>
      <c r="G138" s="49"/>
      <c r="H138" s="49"/>
      <c r="I138" s="49"/>
      <c r="J138" s="49"/>
      <c r="K138" s="49"/>
      <c r="L138" s="51"/>
      <c r="M138" s="51"/>
      <c r="N138" s="51"/>
      <c r="O138" s="51"/>
    </row>
    <row r="139" spans="1:15" x14ac:dyDescent="0.2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51"/>
      <c r="M139" s="51"/>
      <c r="N139" s="51"/>
      <c r="O139" s="51"/>
    </row>
    <row r="140" spans="1:15" x14ac:dyDescent="0.2">
      <c r="A140" s="48" t="s">
        <v>25</v>
      </c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51"/>
      <c r="M140" s="51"/>
      <c r="N140" s="51"/>
      <c r="O140" s="51"/>
    </row>
    <row r="141" spans="1:15" x14ac:dyDescent="0.2">
      <c r="A141" s="49"/>
      <c r="B141" s="55" t="s">
        <v>9</v>
      </c>
      <c r="C141" s="55" t="s">
        <v>10</v>
      </c>
      <c r="D141" s="55" t="s">
        <v>11</v>
      </c>
      <c r="E141" s="138" t="s">
        <v>12</v>
      </c>
      <c r="F141" s="138" t="s">
        <v>13</v>
      </c>
      <c r="G141" s="49"/>
      <c r="H141" s="49"/>
      <c r="I141" s="49"/>
      <c r="J141" s="49"/>
      <c r="K141" s="49"/>
      <c r="L141" s="51"/>
      <c r="M141" s="51"/>
      <c r="N141" s="51"/>
      <c r="O141" s="51"/>
    </row>
    <row r="142" spans="1:15" x14ac:dyDescent="0.2">
      <c r="A142" s="49" t="s">
        <v>14</v>
      </c>
      <c r="B142" s="55">
        <f>calendario!M14</f>
        <v>21</v>
      </c>
      <c r="C142" s="55">
        <f>B15</f>
        <v>64</v>
      </c>
      <c r="D142" s="55">
        <f>B142*C142</f>
        <v>1344</v>
      </c>
      <c r="E142" s="139"/>
      <c r="F142" s="139"/>
      <c r="G142" s="49"/>
      <c r="H142" s="49"/>
      <c r="I142" s="49"/>
      <c r="J142" s="49"/>
      <c r="K142" s="49"/>
      <c r="L142" s="51"/>
      <c r="M142" s="51"/>
      <c r="N142" s="51"/>
      <c r="O142" s="51"/>
    </row>
    <row r="143" spans="1:15" x14ac:dyDescent="0.2">
      <c r="A143" s="49" t="s">
        <v>5</v>
      </c>
      <c r="B143" s="55">
        <f>calendario!M15</f>
        <v>4</v>
      </c>
      <c r="C143" s="55">
        <f>C15</f>
        <v>37</v>
      </c>
      <c r="D143" s="55">
        <f>B143*C143</f>
        <v>148</v>
      </c>
      <c r="E143" s="139"/>
      <c r="F143" s="139"/>
      <c r="G143" s="49"/>
      <c r="H143" s="49"/>
      <c r="I143" s="49"/>
      <c r="J143" s="49"/>
      <c r="K143" s="49"/>
      <c r="L143" s="137" t="s">
        <v>73</v>
      </c>
      <c r="M143" s="137"/>
      <c r="N143" s="51"/>
      <c r="O143" s="51"/>
    </row>
    <row r="144" spans="1:15" x14ac:dyDescent="0.2">
      <c r="A144" s="49" t="s">
        <v>15</v>
      </c>
      <c r="B144" s="55">
        <f>calendario!M16</f>
        <v>5</v>
      </c>
      <c r="C144" s="55">
        <f>D15</f>
        <v>21</v>
      </c>
      <c r="D144" s="55">
        <f>B144*C144</f>
        <v>105</v>
      </c>
      <c r="E144" s="140"/>
      <c r="F144" s="140"/>
      <c r="G144" s="49"/>
      <c r="H144" s="55" t="s">
        <v>43</v>
      </c>
      <c r="I144" s="55" t="s">
        <v>44</v>
      </c>
      <c r="J144" s="55" t="s">
        <v>45</v>
      </c>
      <c r="K144" s="49"/>
      <c r="L144" s="45" t="s">
        <v>76</v>
      </c>
      <c r="M144" s="46">
        <f>((B145*$M$5)-$M$4)/$M$5</f>
        <v>9.25</v>
      </c>
      <c r="N144" s="33" t="s">
        <v>78</v>
      </c>
      <c r="O144" s="51"/>
    </row>
    <row r="145" spans="1:15" x14ac:dyDescent="0.2">
      <c r="A145" s="49"/>
      <c r="B145" s="55">
        <f>SUM(B142:B144)</f>
        <v>30</v>
      </c>
      <c r="C145" s="55"/>
      <c r="D145" s="55">
        <f>SUM(D142:D144)</f>
        <v>1597</v>
      </c>
      <c r="E145" s="55">
        <f>I145</f>
        <v>20</v>
      </c>
      <c r="F145" s="62">
        <f>D145/E145</f>
        <v>79.849999999999994</v>
      </c>
      <c r="G145" s="49"/>
      <c r="H145" s="55">
        <f>N145</f>
        <v>10</v>
      </c>
      <c r="I145" s="55">
        <f>B145-H145</f>
        <v>20</v>
      </c>
      <c r="J145" s="55">
        <f>H145+I145</f>
        <v>30</v>
      </c>
      <c r="K145" s="49"/>
      <c r="L145" s="29" t="s">
        <v>77</v>
      </c>
      <c r="M145" s="30">
        <f>((B145*$M$5)-$M$4)/$M$5</f>
        <v>9.25</v>
      </c>
      <c r="N145" s="47">
        <v>10</v>
      </c>
      <c r="O145" s="51"/>
    </row>
    <row r="146" spans="1:15" x14ac:dyDescent="0.2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51"/>
      <c r="M146" s="51"/>
      <c r="N146" s="51"/>
      <c r="O146" s="51"/>
    </row>
    <row r="147" spans="1:15" x14ac:dyDescent="0.2">
      <c r="A147" s="141" t="s">
        <v>16</v>
      </c>
      <c r="B147" s="142"/>
      <c r="C147" s="62">
        <f>F145</f>
        <v>79.849999999999994</v>
      </c>
      <c r="D147" s="143" t="s">
        <v>81</v>
      </c>
      <c r="E147" s="143"/>
      <c r="F147" s="143" t="s">
        <v>82</v>
      </c>
      <c r="G147" s="143"/>
      <c r="H147" s="143"/>
      <c r="I147" s="49"/>
      <c r="J147" s="49"/>
      <c r="K147" s="49"/>
      <c r="L147" s="51"/>
      <c r="M147" s="51"/>
      <c r="N147" s="51"/>
      <c r="O147" s="51"/>
    </row>
    <row r="148" spans="1:15" ht="15.75" x14ac:dyDescent="0.25">
      <c r="A148" s="141" t="s">
        <v>94</v>
      </c>
      <c r="B148" s="142"/>
      <c r="C148" s="63">
        <f>C137-D148+F148</f>
        <v>82</v>
      </c>
      <c r="D148" s="143"/>
      <c r="E148" s="143"/>
      <c r="F148" s="143"/>
      <c r="G148" s="143"/>
      <c r="H148" s="143"/>
      <c r="I148" s="49"/>
      <c r="J148" s="49"/>
      <c r="K148" s="49"/>
      <c r="L148" s="51"/>
      <c r="M148" s="51"/>
      <c r="N148" s="51"/>
      <c r="O148" s="51"/>
    </row>
    <row r="149" spans="1:15" ht="15.75" x14ac:dyDescent="0.25">
      <c r="A149" s="141" t="s">
        <v>93</v>
      </c>
      <c r="B149" s="142"/>
      <c r="C149" s="64">
        <f>C148-C147</f>
        <v>2.1500000000000057</v>
      </c>
      <c r="D149" s="65" t="str">
        <f>IF(C149&lt;0,"FALTAN","")</f>
        <v/>
      </c>
      <c r="E149" s="49"/>
      <c r="F149" s="49"/>
      <c r="G149" s="49"/>
      <c r="H149" s="49"/>
      <c r="I149" s="49"/>
      <c r="J149" s="49"/>
      <c r="K149" s="49"/>
      <c r="L149" s="51"/>
      <c r="M149" s="51"/>
      <c r="N149" s="51"/>
      <c r="O149" s="51"/>
    </row>
    <row r="150" spans="1:15" x14ac:dyDescent="0.2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51"/>
      <c r="M150" s="51"/>
      <c r="N150" s="51"/>
      <c r="O150" s="51"/>
    </row>
    <row r="151" spans="1:15" x14ac:dyDescent="0.2">
      <c r="A151" s="48" t="s">
        <v>26</v>
      </c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51"/>
      <c r="M151" s="51"/>
      <c r="N151" s="51"/>
      <c r="O151" s="51"/>
    </row>
    <row r="152" spans="1:15" x14ac:dyDescent="0.2">
      <c r="A152" s="49"/>
      <c r="B152" s="55" t="s">
        <v>9</v>
      </c>
      <c r="C152" s="55" t="s">
        <v>10</v>
      </c>
      <c r="D152" s="55" t="s">
        <v>11</v>
      </c>
      <c r="E152" s="138" t="s">
        <v>12</v>
      </c>
      <c r="F152" s="138" t="s">
        <v>13</v>
      </c>
      <c r="G152" s="49"/>
      <c r="H152" s="49"/>
      <c r="I152" s="49"/>
      <c r="J152" s="49"/>
      <c r="K152" s="49"/>
      <c r="L152" s="51"/>
      <c r="M152" s="51"/>
      <c r="N152" s="51"/>
      <c r="O152" s="51"/>
    </row>
    <row r="153" spans="1:15" x14ac:dyDescent="0.2">
      <c r="A153" s="49" t="s">
        <v>14</v>
      </c>
      <c r="B153" s="55">
        <f>calendario!N14</f>
        <v>18</v>
      </c>
      <c r="C153" s="55">
        <f>B15</f>
        <v>64</v>
      </c>
      <c r="D153" s="55">
        <f>B153*C153</f>
        <v>1152</v>
      </c>
      <c r="E153" s="139"/>
      <c r="F153" s="139"/>
      <c r="G153" s="49"/>
      <c r="H153" s="49"/>
      <c r="I153" s="49"/>
      <c r="J153" s="49"/>
      <c r="K153" s="49"/>
      <c r="L153" s="51"/>
      <c r="M153" s="51"/>
      <c r="N153" s="51"/>
      <c r="O153" s="51"/>
    </row>
    <row r="154" spans="1:15" x14ac:dyDescent="0.2">
      <c r="A154" s="49" t="s">
        <v>5</v>
      </c>
      <c r="B154" s="55">
        <f>calendario!N15</f>
        <v>5</v>
      </c>
      <c r="C154" s="55">
        <f>C15</f>
        <v>37</v>
      </c>
      <c r="D154" s="55">
        <f>B154*C154</f>
        <v>185</v>
      </c>
      <c r="E154" s="139"/>
      <c r="F154" s="139"/>
      <c r="G154" s="49"/>
      <c r="H154" s="49"/>
      <c r="I154" s="49"/>
      <c r="J154" s="49"/>
      <c r="K154" s="49"/>
      <c r="L154" s="137" t="s">
        <v>73</v>
      </c>
      <c r="M154" s="137"/>
      <c r="N154" s="51"/>
      <c r="O154" s="51"/>
    </row>
    <row r="155" spans="1:15" x14ac:dyDescent="0.2">
      <c r="A155" s="49" t="s">
        <v>15</v>
      </c>
      <c r="B155" s="55">
        <f>calendario!N16</f>
        <v>8</v>
      </c>
      <c r="C155" s="55">
        <f>D15</f>
        <v>21</v>
      </c>
      <c r="D155" s="55">
        <f>B155*C155</f>
        <v>168</v>
      </c>
      <c r="E155" s="140"/>
      <c r="F155" s="140"/>
      <c r="G155" s="49"/>
      <c r="H155" s="55" t="s">
        <v>43</v>
      </c>
      <c r="I155" s="55" t="s">
        <v>44</v>
      </c>
      <c r="J155" s="55" t="s">
        <v>45</v>
      </c>
      <c r="K155" s="49"/>
      <c r="L155" s="45" t="s">
        <v>76</v>
      </c>
      <c r="M155" s="46">
        <f>((B156*$M$5)-$M$4)/$M$5</f>
        <v>10.249999999999996</v>
      </c>
      <c r="N155" s="33" t="s">
        <v>78</v>
      </c>
      <c r="O155" s="51"/>
    </row>
    <row r="156" spans="1:15" x14ac:dyDescent="0.2">
      <c r="A156" s="49"/>
      <c r="B156" s="55">
        <f>SUM(B153:B155)</f>
        <v>31</v>
      </c>
      <c r="C156" s="55"/>
      <c r="D156" s="55">
        <f>SUM(D153:D155)</f>
        <v>1505</v>
      </c>
      <c r="E156" s="55">
        <f>I156</f>
        <v>21</v>
      </c>
      <c r="F156" s="62">
        <f>D156/E156</f>
        <v>71.666666666666671</v>
      </c>
      <c r="G156" s="49"/>
      <c r="H156" s="55">
        <f>N156</f>
        <v>10</v>
      </c>
      <c r="I156" s="55">
        <f>B156-H156</f>
        <v>21</v>
      </c>
      <c r="J156" s="55">
        <f>H156+I156</f>
        <v>31</v>
      </c>
      <c r="K156" s="49"/>
      <c r="L156" s="29" t="s">
        <v>77</v>
      </c>
      <c r="M156" s="30">
        <f>((B156*$M$5)-$M$4)/$M$5</f>
        <v>10.249999999999996</v>
      </c>
      <c r="N156" s="47">
        <v>10</v>
      </c>
      <c r="O156" s="51"/>
    </row>
    <row r="157" spans="1:15" x14ac:dyDescent="0.2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51"/>
      <c r="M157" s="51"/>
      <c r="N157" s="51"/>
      <c r="O157" s="51"/>
    </row>
    <row r="158" spans="1:15" x14ac:dyDescent="0.2">
      <c r="A158" s="141" t="s">
        <v>16</v>
      </c>
      <c r="B158" s="142"/>
      <c r="C158" s="62">
        <f>F156</f>
        <v>71.666666666666671</v>
      </c>
      <c r="D158" s="143" t="s">
        <v>81</v>
      </c>
      <c r="E158" s="143"/>
      <c r="F158" s="143" t="s">
        <v>82</v>
      </c>
      <c r="G158" s="143"/>
      <c r="H158" s="143"/>
      <c r="I158" s="49"/>
      <c r="J158" s="49"/>
      <c r="K158" s="49"/>
      <c r="L158" s="51"/>
      <c r="M158" s="51"/>
      <c r="N158" s="51"/>
      <c r="O158" s="51"/>
    </row>
    <row r="159" spans="1:15" ht="15.75" x14ac:dyDescent="0.25">
      <c r="A159" s="141" t="s">
        <v>94</v>
      </c>
      <c r="B159" s="142"/>
      <c r="C159" s="63">
        <f>C148-D159+F159</f>
        <v>82</v>
      </c>
      <c r="D159" s="143"/>
      <c r="E159" s="143"/>
      <c r="F159" s="143"/>
      <c r="G159" s="143"/>
      <c r="H159" s="143"/>
      <c r="I159" s="51"/>
      <c r="J159" s="51"/>
      <c r="K159" s="49"/>
      <c r="L159" s="51"/>
      <c r="M159" s="51"/>
      <c r="N159" s="51"/>
      <c r="O159" s="51"/>
    </row>
    <row r="160" spans="1:15" ht="15.75" x14ac:dyDescent="0.25">
      <c r="A160" s="141" t="s">
        <v>93</v>
      </c>
      <c r="B160" s="142"/>
      <c r="C160" s="64">
        <f>C159-C158</f>
        <v>10.333333333333329</v>
      </c>
      <c r="D160" s="65" t="str">
        <f>IF(C160&lt;0,"FALTAN","")</f>
        <v/>
      </c>
      <c r="E160" s="49"/>
      <c r="F160" s="49"/>
      <c r="G160" s="49"/>
      <c r="H160" s="49"/>
      <c r="I160" s="49"/>
      <c r="J160" s="49"/>
      <c r="K160" s="49"/>
      <c r="L160" s="51"/>
      <c r="M160" s="51"/>
      <c r="N160" s="51"/>
      <c r="O160" s="51"/>
    </row>
    <row r="161" spans="1:15" ht="15" thickBot="1" x14ac:dyDescent="0.25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51"/>
      <c r="M161" s="51"/>
      <c r="N161" s="51"/>
      <c r="O161" s="51"/>
    </row>
    <row r="162" spans="1:15" x14ac:dyDescent="0.2">
      <c r="A162" s="51"/>
      <c r="B162" s="51"/>
      <c r="C162" s="51"/>
      <c r="D162" s="51"/>
      <c r="E162" s="51"/>
      <c r="F162" s="125" t="s">
        <v>80</v>
      </c>
      <c r="G162" s="126"/>
      <c r="H162" s="126"/>
      <c r="I162" s="126"/>
      <c r="J162" s="126"/>
      <c r="K162" s="126"/>
      <c r="L162" s="126"/>
      <c r="M162" s="126"/>
      <c r="N162" s="127"/>
      <c r="O162" s="51"/>
    </row>
    <row r="163" spans="1:15" x14ac:dyDescent="0.2">
      <c r="A163" s="51"/>
      <c r="B163" s="51"/>
      <c r="C163" s="51"/>
      <c r="D163" s="51"/>
      <c r="E163" s="51"/>
      <c r="F163" s="146" t="s">
        <v>79</v>
      </c>
      <c r="G163" s="143"/>
      <c r="H163" s="55" t="s">
        <v>43</v>
      </c>
      <c r="I163" s="55" t="s">
        <v>44</v>
      </c>
      <c r="J163" s="55" t="s">
        <v>45</v>
      </c>
      <c r="K163" s="143" t="s">
        <v>95</v>
      </c>
      <c r="L163" s="143"/>
      <c r="M163" s="143" t="s">
        <v>78</v>
      </c>
      <c r="N163" s="144"/>
      <c r="O163" s="51"/>
    </row>
    <row r="164" spans="1:15" ht="15" thickBot="1" x14ac:dyDescent="0.25">
      <c r="A164" s="51"/>
      <c r="B164" s="51"/>
      <c r="C164" s="51"/>
      <c r="D164" s="51"/>
      <c r="E164" s="51"/>
      <c r="F164" s="145">
        <f>E24+E35+E46+E57+E68+E79+E90+E101+E112+E123+E134+E145+E156</f>
        <v>248</v>
      </c>
      <c r="G164" s="123"/>
      <c r="H164" s="74">
        <f>H24+H35+H46+H57+H68+H90+H101+H112+H123+H134+H145+H156+H79</f>
        <v>117</v>
      </c>
      <c r="I164" s="74">
        <f>I24+I35+I46+I57+I68+I90+I101+I112+I123+I134+I145+I156+I79</f>
        <v>248</v>
      </c>
      <c r="J164" s="74">
        <f>J24+J35+J46+J57+J68+J90+J101+J112+J123+J134+J145+J156+J79</f>
        <v>365</v>
      </c>
      <c r="K164" s="122">
        <f>M23+M34+M45+M56+M67+M78+M89+M100+M117+M133+M144+M155</f>
        <v>115.99999999999999</v>
      </c>
      <c r="L164" s="123"/>
      <c r="M164" s="123">
        <f>N24+N35+N46+N57+N68+N79+N90+N101+N112+N123+N134+N145+N156</f>
        <v>117</v>
      </c>
      <c r="N164" s="124"/>
      <c r="O164" s="51"/>
    </row>
    <row r="165" spans="1:15" x14ac:dyDescent="0.2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</row>
  </sheetData>
  <sheetProtection algorithmName="SHA-512" hashValue="QrfveL+GQch9optqYphovFcDb3B6gBpAHxrLc2wRVjaRh7xikHv4dSQXSUafy4xqhcWtEuy4fNL9uTyhU0+JEQ==" saltValue="wq4AIT600kXXoNj+1AitBw==" spinCount="100000" sheet="1" objects="1" scenarios="1" selectLockedCells="1"/>
  <mergeCells count="140">
    <mergeCell ref="A138:B138"/>
    <mergeCell ref="A149:B149"/>
    <mergeCell ref="A37:B37"/>
    <mergeCell ref="A38:B38"/>
    <mergeCell ref="F97:F100"/>
    <mergeCell ref="D82:E82"/>
    <mergeCell ref="D92:E92"/>
    <mergeCell ref="D93:E93"/>
    <mergeCell ref="A160:B160"/>
    <mergeCell ref="A147:B147"/>
    <mergeCell ref="A148:B148"/>
    <mergeCell ref="A158:B158"/>
    <mergeCell ref="A159:B159"/>
    <mergeCell ref="A125:B125"/>
    <mergeCell ref="A126:B126"/>
    <mergeCell ref="A136:B136"/>
    <mergeCell ref="A137:B137"/>
    <mergeCell ref="A127:B127"/>
    <mergeCell ref="F159:H159"/>
    <mergeCell ref="D136:E136"/>
    <mergeCell ref="D137:E137"/>
    <mergeCell ref="D147:E147"/>
    <mergeCell ref="E75:E78"/>
    <mergeCell ref="E119:E122"/>
    <mergeCell ref="A105:B105"/>
    <mergeCell ref="A116:B116"/>
    <mergeCell ref="A115:B115"/>
    <mergeCell ref="A92:B92"/>
    <mergeCell ref="A93:B93"/>
    <mergeCell ref="A103:B103"/>
    <mergeCell ref="A104:B104"/>
    <mergeCell ref="A114:B114"/>
    <mergeCell ref="A60:B60"/>
    <mergeCell ref="A70:B70"/>
    <mergeCell ref="A71:B71"/>
    <mergeCell ref="A81:B81"/>
    <mergeCell ref="A82:B82"/>
    <mergeCell ref="L44:M44"/>
    <mergeCell ref="L55:M55"/>
    <mergeCell ref="F103:H103"/>
    <mergeCell ref="A28:B28"/>
    <mergeCell ref="A39:B39"/>
    <mergeCell ref="A50:B50"/>
    <mergeCell ref="A61:B61"/>
    <mergeCell ref="A72:B72"/>
    <mergeCell ref="A83:B83"/>
    <mergeCell ref="A94:B94"/>
    <mergeCell ref="A48:B48"/>
    <mergeCell ref="A49:B49"/>
    <mergeCell ref="A59:B59"/>
    <mergeCell ref="D49:E49"/>
    <mergeCell ref="D59:E59"/>
    <mergeCell ref="D60:E60"/>
    <mergeCell ref="D38:E38"/>
    <mergeCell ref="D48:E48"/>
    <mergeCell ref="L66:M66"/>
    <mergeCell ref="L88:M88"/>
    <mergeCell ref="F26:H26"/>
    <mergeCell ref="F27:H27"/>
    <mergeCell ref="F49:H49"/>
    <mergeCell ref="F59:H59"/>
    <mergeCell ref="F60:H60"/>
    <mergeCell ref="F82:H82"/>
    <mergeCell ref="F92:H92"/>
    <mergeCell ref="F93:H93"/>
    <mergeCell ref="F115:H115"/>
    <mergeCell ref="F48:H48"/>
    <mergeCell ref="F38:H38"/>
    <mergeCell ref="F164:G164"/>
    <mergeCell ref="E141:E144"/>
    <mergeCell ref="F141:F144"/>
    <mergeCell ref="E152:E155"/>
    <mergeCell ref="F152:F155"/>
    <mergeCell ref="D148:E148"/>
    <mergeCell ref="F148:H148"/>
    <mergeCell ref="F163:G163"/>
    <mergeCell ref="D159:E159"/>
    <mergeCell ref="F147:H147"/>
    <mergeCell ref="K163:L163"/>
    <mergeCell ref="D103:E103"/>
    <mergeCell ref="D104:E104"/>
    <mergeCell ref="F104:H104"/>
    <mergeCell ref="D70:E70"/>
    <mergeCell ref="F70:H70"/>
    <mergeCell ref="D71:E71"/>
    <mergeCell ref="F71:H71"/>
    <mergeCell ref="D81:E81"/>
    <mergeCell ref="F81:H81"/>
    <mergeCell ref="F75:F78"/>
    <mergeCell ref="E86:E89"/>
    <mergeCell ref="F86:F89"/>
    <mergeCell ref="E97:E100"/>
    <mergeCell ref="L99:M99"/>
    <mergeCell ref="L116:M116"/>
    <mergeCell ref="M163:N163"/>
    <mergeCell ref="L77:M77"/>
    <mergeCell ref="F119:F122"/>
    <mergeCell ref="E130:E133"/>
    <mergeCell ref="F130:F133"/>
    <mergeCell ref="D115:E115"/>
    <mergeCell ref="D125:E125"/>
    <mergeCell ref="D126:E126"/>
    <mergeCell ref="D114:E114"/>
    <mergeCell ref="F114:H114"/>
    <mergeCell ref="D158:E158"/>
    <mergeCell ref="F158:H158"/>
    <mergeCell ref="L154:M154"/>
    <mergeCell ref="L111:M115"/>
    <mergeCell ref="F125:H125"/>
    <mergeCell ref="F126:H126"/>
    <mergeCell ref="F136:H136"/>
    <mergeCell ref="F137:H137"/>
    <mergeCell ref="L132:M132"/>
    <mergeCell ref="L143:M143"/>
    <mergeCell ref="E108:E111"/>
    <mergeCell ref="F108:F111"/>
    <mergeCell ref="K164:L164"/>
    <mergeCell ref="M164:N164"/>
    <mergeCell ref="F162:N162"/>
    <mergeCell ref="L119:M123"/>
    <mergeCell ref="B11:D11"/>
    <mergeCell ref="F11:H11"/>
    <mergeCell ref="L22:M22"/>
    <mergeCell ref="E20:E23"/>
    <mergeCell ref="F20:F23"/>
    <mergeCell ref="E31:E34"/>
    <mergeCell ref="F31:F34"/>
    <mergeCell ref="A26:B26"/>
    <mergeCell ref="A27:B27"/>
    <mergeCell ref="L33:M33"/>
    <mergeCell ref="D26:E26"/>
    <mergeCell ref="D27:E27"/>
    <mergeCell ref="E42:E45"/>
    <mergeCell ref="F42:F45"/>
    <mergeCell ref="E53:E56"/>
    <mergeCell ref="F53:F56"/>
    <mergeCell ref="E64:E67"/>
    <mergeCell ref="F64:F67"/>
    <mergeCell ref="D37:E37"/>
    <mergeCell ref="F37:H3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31"/>
  <sheetViews>
    <sheetView workbookViewId="0">
      <selection activeCell="I6" sqref="I6:J17"/>
    </sheetView>
  </sheetViews>
  <sheetFormatPr baseColWidth="10" defaultRowHeight="14.25" x14ac:dyDescent="0.2"/>
  <cols>
    <col min="1" max="1" width="13.28515625" style="35" customWidth="1"/>
    <col min="2" max="3" width="11.42578125" style="35" customWidth="1"/>
    <col min="4" max="4" width="11.42578125" style="35"/>
    <col min="5" max="5" width="0.7109375" style="35" customWidth="1"/>
    <col min="6" max="6" width="19.140625" style="35" customWidth="1"/>
    <col min="7" max="7" width="13.7109375" style="35" customWidth="1"/>
    <col min="8" max="8" width="4.85546875" style="35" customWidth="1"/>
    <col min="9" max="9" width="16.140625" style="35" customWidth="1"/>
    <col min="10" max="10" width="16.28515625" style="35" customWidth="1"/>
    <col min="11" max="11" width="11.42578125" style="35"/>
    <col min="12" max="12" width="4.140625" style="35" customWidth="1"/>
    <col min="13" max="13" width="8.7109375" style="35" customWidth="1"/>
    <col min="14" max="14" width="10.7109375" style="35" customWidth="1"/>
    <col min="15" max="15" width="8.7109375" style="35" customWidth="1"/>
    <col min="16" max="16" width="10.7109375" style="35" customWidth="1"/>
    <col min="17" max="17" width="7.5703125" style="35" hidden="1" customWidth="1"/>
    <col min="18" max="18" width="7.7109375" style="35" hidden="1" customWidth="1"/>
    <col min="19" max="19" width="6.7109375" style="35" hidden="1" customWidth="1"/>
    <col min="20" max="20" width="11.42578125" style="35" customWidth="1"/>
    <col min="21" max="16384" width="11.42578125" style="35"/>
  </cols>
  <sheetData>
    <row r="1" spans="1:23" ht="15" thickBot="1" x14ac:dyDescent="0.25">
      <c r="A1" s="34"/>
      <c r="B1" s="77"/>
      <c r="C1" s="77"/>
      <c r="D1" s="77"/>
      <c r="E1" s="77"/>
      <c r="F1" s="77"/>
      <c r="G1" s="77"/>
      <c r="H1" s="77"/>
    </row>
    <row r="2" spans="1:23" ht="15" customHeight="1" x14ac:dyDescent="0.2">
      <c r="A2" s="118" t="s">
        <v>88</v>
      </c>
      <c r="B2" s="104">
        <f>calendario!B1</f>
        <v>2023</v>
      </c>
      <c r="C2" s="105" t="s">
        <v>27</v>
      </c>
      <c r="D2" s="106"/>
      <c r="E2" s="107"/>
      <c r="F2" s="108"/>
      <c r="G2" s="77"/>
      <c r="H2" s="77"/>
      <c r="M2" s="150" t="s">
        <v>100</v>
      </c>
      <c r="N2" s="151"/>
      <c r="O2" s="151"/>
      <c r="P2" s="152"/>
    </row>
    <row r="3" spans="1:23" ht="22.5" customHeight="1" thickBot="1" x14ac:dyDescent="0.25">
      <c r="A3" s="77"/>
      <c r="B3" s="77"/>
      <c r="C3" s="77"/>
      <c r="D3" s="77"/>
      <c r="E3" s="77"/>
      <c r="F3" s="77"/>
      <c r="G3" s="77"/>
      <c r="H3" s="77"/>
      <c r="M3" s="153"/>
      <c r="N3" s="154"/>
      <c r="O3" s="154"/>
      <c r="P3" s="155"/>
    </row>
    <row r="4" spans="1:23" ht="31.5" customHeight="1" x14ac:dyDescent="0.2">
      <c r="A4" s="77"/>
      <c r="B4" s="157" t="s">
        <v>28</v>
      </c>
      <c r="C4" s="167"/>
      <c r="D4" s="168" t="s">
        <v>29</v>
      </c>
      <c r="E4" s="36"/>
      <c r="F4" s="170" t="str">
        <f>"Nº de Conductores actuales ("&amp;datos!G4&amp;"+"&amp;datos!G5&amp;")"</f>
        <v>Nº de Conductores actuales (TRALUSA+AULUSA)</v>
      </c>
      <c r="G4" s="166" t="s">
        <v>48</v>
      </c>
      <c r="H4" s="156" t="s">
        <v>101</v>
      </c>
      <c r="I4" s="166" t="str">
        <f>"Propuesta de nº de pax vacac. "&amp;datos!G4</f>
        <v>Propuesta de nº de pax vacac. TRALUSA</v>
      </c>
      <c r="J4" s="166" t="str">
        <f>"Propuesta de nº de pax vacac. "&amp;datos!G5</f>
        <v>Propuesta de nº de pax vacac. AULUSA</v>
      </c>
      <c r="M4" s="173" t="str">
        <f>datos!G4</f>
        <v>TRALUSA</v>
      </c>
      <c r="N4" s="174"/>
      <c r="O4" s="174" t="str">
        <f>datos!G5</f>
        <v>AULUSA</v>
      </c>
      <c r="P4" s="175"/>
    </row>
    <row r="5" spans="1:23" ht="19.5" customHeight="1" x14ac:dyDescent="0.2">
      <c r="A5" s="77"/>
      <c r="B5" s="110" t="s">
        <v>30</v>
      </c>
      <c r="C5" s="109" t="s">
        <v>31</v>
      </c>
      <c r="D5" s="169"/>
      <c r="E5" s="36"/>
      <c r="F5" s="171"/>
      <c r="G5" s="166"/>
      <c r="H5" s="156"/>
      <c r="I5" s="166"/>
      <c r="J5" s="166"/>
      <c r="M5" s="101" t="s">
        <v>97</v>
      </c>
      <c r="N5" s="102" t="s">
        <v>96</v>
      </c>
      <c r="O5" s="102" t="s">
        <v>97</v>
      </c>
      <c r="P5" s="103" t="s">
        <v>96</v>
      </c>
      <c r="Q5" s="148" t="str">
        <f>"CUENTAS "&amp;M4</f>
        <v>CUENTAS TRALUSA</v>
      </c>
      <c r="R5" s="149"/>
      <c r="S5" s="149"/>
    </row>
    <row r="6" spans="1:23" ht="15" x14ac:dyDescent="0.25">
      <c r="A6" s="115" t="s">
        <v>32</v>
      </c>
      <c r="B6" s="55">
        <f>datos!H24</f>
        <v>11</v>
      </c>
      <c r="C6" s="55">
        <f>datos!I24</f>
        <v>20</v>
      </c>
      <c r="D6" s="111">
        <f>B6+C6</f>
        <v>31</v>
      </c>
      <c r="E6" s="77"/>
      <c r="F6" s="112">
        <f>datos!C27</f>
        <v>82</v>
      </c>
      <c r="G6" s="99">
        <f>datos!C28</f>
        <v>3.25</v>
      </c>
      <c r="H6" s="113">
        <f>ROUND(G6,0)</f>
        <v>3</v>
      </c>
      <c r="I6" s="78">
        <v>1</v>
      </c>
      <c r="J6" s="121">
        <v>1</v>
      </c>
      <c r="K6" s="120" t="str">
        <f>IF((J6+I6)&gt;H6,"CORREGIR","")</f>
        <v/>
      </c>
      <c r="M6" s="179">
        <f>datos!$H$4*100/datos!$H$6</f>
        <v>71.951219512195124</v>
      </c>
      <c r="N6" s="71" t="str">
        <f>S6</f>
        <v>2</v>
      </c>
      <c r="O6" s="181">
        <f>datos!$H$5*100/datos!$H$6</f>
        <v>28.048780487804876</v>
      </c>
      <c r="P6" s="96">
        <f t="shared" ref="P6:P17" si="0">IF(H6=0,0,H6-N6)</f>
        <v>1</v>
      </c>
      <c r="Q6" s="95">
        <f t="shared" ref="Q6:Q17" si="1">G6*$M$6/100</f>
        <v>2.3384146341463414</v>
      </c>
      <c r="R6" s="82">
        <f>ROUND(Q6,0)</f>
        <v>2</v>
      </c>
      <c r="S6" s="83" t="str">
        <f>LEFT(R6,2)</f>
        <v>2</v>
      </c>
      <c r="U6" s="79"/>
      <c r="V6" s="79"/>
      <c r="W6" s="80"/>
    </row>
    <row r="7" spans="1:23" ht="15" x14ac:dyDescent="0.25">
      <c r="A7" s="115" t="s">
        <v>33</v>
      </c>
      <c r="B7" s="55">
        <f>datos!H35</f>
        <v>9</v>
      </c>
      <c r="C7" s="55">
        <f>datos!I35</f>
        <v>19</v>
      </c>
      <c r="D7" s="55">
        <f t="shared" ref="D7:D17" si="2">B7+C7</f>
        <v>28</v>
      </c>
      <c r="E7" s="77"/>
      <c r="F7" s="112">
        <f>datos!C38</f>
        <v>82</v>
      </c>
      <c r="G7" s="99">
        <f>datos!C39</f>
        <v>2.4210526315789451</v>
      </c>
      <c r="H7" s="113">
        <f t="shared" ref="H7:H17" si="3">ROUND(G7,0)</f>
        <v>2</v>
      </c>
      <c r="I7" s="78">
        <v>1</v>
      </c>
      <c r="J7" s="121">
        <v>1</v>
      </c>
      <c r="K7" s="120" t="str">
        <f t="shared" ref="K7:K18" si="4">IF((J7+I7)&gt;H7,"CORREGIR","")</f>
        <v/>
      </c>
      <c r="M7" s="180"/>
      <c r="N7" s="71" t="str">
        <f t="shared" ref="N7:N17" si="5">S7</f>
        <v>2</v>
      </c>
      <c r="O7" s="182"/>
      <c r="P7" s="96">
        <f t="shared" si="0"/>
        <v>0</v>
      </c>
      <c r="Q7" s="95">
        <f t="shared" si="1"/>
        <v>1.7419768934531437</v>
      </c>
      <c r="R7" s="82">
        <f t="shared" ref="R7:R17" si="6">ROUND(Q7,0)</f>
        <v>2</v>
      </c>
      <c r="S7" s="83" t="str">
        <f t="shared" ref="S7:S17" si="7">LEFT(R7,2)</f>
        <v>2</v>
      </c>
      <c r="U7" s="79"/>
      <c r="V7" s="79"/>
      <c r="W7" s="80"/>
    </row>
    <row r="8" spans="1:23" ht="15" x14ac:dyDescent="0.25">
      <c r="A8" s="115" t="s">
        <v>34</v>
      </c>
      <c r="B8" s="55">
        <f>datos!H46</f>
        <v>10</v>
      </c>
      <c r="C8" s="55">
        <f>datos!I46</f>
        <v>21</v>
      </c>
      <c r="D8" s="55">
        <f t="shared" si="2"/>
        <v>31</v>
      </c>
      <c r="E8" s="77"/>
      <c r="F8" s="112">
        <f>datos!C49</f>
        <v>82</v>
      </c>
      <c r="G8" s="99">
        <f>datos!C50</f>
        <v>0.8571428571428612</v>
      </c>
      <c r="H8" s="113">
        <f t="shared" si="3"/>
        <v>1</v>
      </c>
      <c r="I8" s="78">
        <v>1</v>
      </c>
      <c r="J8" s="121">
        <v>0</v>
      </c>
      <c r="K8" s="120" t="str">
        <f t="shared" si="4"/>
        <v/>
      </c>
      <c r="M8" s="180"/>
      <c r="N8" s="71" t="str">
        <f t="shared" si="5"/>
        <v>1</v>
      </c>
      <c r="O8" s="182"/>
      <c r="P8" s="96">
        <f t="shared" si="0"/>
        <v>0</v>
      </c>
      <c r="Q8" s="95">
        <f t="shared" si="1"/>
        <v>0.61672473867596111</v>
      </c>
      <c r="R8" s="82">
        <f t="shared" si="6"/>
        <v>1</v>
      </c>
      <c r="S8" s="83" t="str">
        <f t="shared" si="7"/>
        <v>1</v>
      </c>
      <c r="U8" s="79"/>
      <c r="V8" s="79"/>
      <c r="W8" s="80"/>
    </row>
    <row r="9" spans="1:23" ht="15" x14ac:dyDescent="0.25">
      <c r="A9" s="115" t="s">
        <v>35</v>
      </c>
      <c r="B9" s="55">
        <f>datos!H57</f>
        <v>10</v>
      </c>
      <c r="C9" s="55">
        <f>datos!I57</f>
        <v>20</v>
      </c>
      <c r="D9" s="55">
        <f t="shared" si="2"/>
        <v>30</v>
      </c>
      <c r="E9" s="77"/>
      <c r="F9" s="112">
        <f>datos!C60</f>
        <v>82</v>
      </c>
      <c r="G9" s="99">
        <f>datos!C61</f>
        <v>7.7999999999999972</v>
      </c>
      <c r="H9" s="113">
        <f t="shared" si="3"/>
        <v>8</v>
      </c>
      <c r="I9" s="78">
        <v>6</v>
      </c>
      <c r="J9" s="121">
        <v>2</v>
      </c>
      <c r="K9" s="120" t="str">
        <f t="shared" si="4"/>
        <v/>
      </c>
      <c r="M9" s="180"/>
      <c r="N9" s="71" t="str">
        <f t="shared" si="5"/>
        <v>6</v>
      </c>
      <c r="O9" s="182"/>
      <c r="P9" s="96">
        <f t="shared" si="0"/>
        <v>2</v>
      </c>
      <c r="Q9" s="95">
        <f t="shared" si="1"/>
        <v>5.6121951219512178</v>
      </c>
      <c r="R9" s="82">
        <f t="shared" si="6"/>
        <v>6</v>
      </c>
      <c r="S9" s="83" t="str">
        <f t="shared" si="7"/>
        <v>6</v>
      </c>
      <c r="U9" s="79"/>
      <c r="V9" s="79"/>
      <c r="W9" s="80"/>
    </row>
    <row r="10" spans="1:23" ht="15" x14ac:dyDescent="0.25">
      <c r="A10" s="115" t="s">
        <v>36</v>
      </c>
      <c r="B10" s="55">
        <f>datos!H68</f>
        <v>10</v>
      </c>
      <c r="C10" s="55">
        <f>datos!I68</f>
        <v>21</v>
      </c>
      <c r="D10" s="55">
        <f t="shared" si="2"/>
        <v>31</v>
      </c>
      <c r="E10" s="77"/>
      <c r="F10" s="112">
        <f>datos!C71</f>
        <v>82</v>
      </c>
      <c r="G10" s="99">
        <f>datos!C72</f>
        <v>7</v>
      </c>
      <c r="H10" s="113">
        <f t="shared" si="3"/>
        <v>7</v>
      </c>
      <c r="I10" s="78">
        <v>5</v>
      </c>
      <c r="J10" s="121">
        <v>2</v>
      </c>
      <c r="K10" s="120" t="str">
        <f t="shared" si="4"/>
        <v/>
      </c>
      <c r="M10" s="180"/>
      <c r="N10" s="71" t="str">
        <f t="shared" si="5"/>
        <v>5</v>
      </c>
      <c r="O10" s="182"/>
      <c r="P10" s="96">
        <f t="shared" si="0"/>
        <v>2</v>
      </c>
      <c r="Q10" s="95">
        <f t="shared" si="1"/>
        <v>5.036585365853659</v>
      </c>
      <c r="R10" s="82">
        <f t="shared" si="6"/>
        <v>5</v>
      </c>
      <c r="S10" s="83" t="str">
        <f t="shared" si="7"/>
        <v>5</v>
      </c>
      <c r="U10" s="79"/>
      <c r="V10" s="79"/>
      <c r="W10" s="80"/>
    </row>
    <row r="11" spans="1:23" ht="15" x14ac:dyDescent="0.25">
      <c r="A11" s="115" t="s">
        <v>37</v>
      </c>
      <c r="B11" s="55">
        <f>datos!H79</f>
        <v>10</v>
      </c>
      <c r="C11" s="55">
        <f>datos!I79</f>
        <v>20</v>
      </c>
      <c r="D11" s="55">
        <f t="shared" si="2"/>
        <v>30</v>
      </c>
      <c r="E11" s="77"/>
      <c r="F11" s="112">
        <f>datos!C82</f>
        <v>82</v>
      </c>
      <c r="G11" s="99">
        <f>datos!C83</f>
        <v>0.79999999999999716</v>
      </c>
      <c r="H11" s="113">
        <f t="shared" si="3"/>
        <v>1</v>
      </c>
      <c r="I11" s="78">
        <v>1</v>
      </c>
      <c r="J11" s="121">
        <v>0</v>
      </c>
      <c r="K11" s="120" t="str">
        <f t="shared" si="4"/>
        <v/>
      </c>
      <c r="M11" s="180"/>
      <c r="N11" s="71" t="str">
        <f t="shared" si="5"/>
        <v>1</v>
      </c>
      <c r="O11" s="182"/>
      <c r="P11" s="96">
        <f t="shared" si="0"/>
        <v>0</v>
      </c>
      <c r="Q11" s="95">
        <f t="shared" si="1"/>
        <v>0.57560975609755893</v>
      </c>
      <c r="R11" s="82">
        <f t="shared" si="6"/>
        <v>1</v>
      </c>
      <c r="S11" s="83" t="str">
        <f t="shared" si="7"/>
        <v>1</v>
      </c>
      <c r="U11" s="79"/>
      <c r="V11" s="79"/>
      <c r="W11" s="80"/>
    </row>
    <row r="12" spans="1:23" ht="15" x14ac:dyDescent="0.25">
      <c r="A12" s="115" t="s">
        <v>38</v>
      </c>
      <c r="B12" s="55">
        <f>datos!H90</f>
        <v>9</v>
      </c>
      <c r="C12" s="55">
        <f>datos!I90</f>
        <v>22</v>
      </c>
      <c r="D12" s="55">
        <f t="shared" si="2"/>
        <v>31</v>
      </c>
      <c r="E12" s="77"/>
      <c r="F12" s="112">
        <f>datos!C93</f>
        <v>82</v>
      </c>
      <c r="G12" s="99">
        <f>datos!C94</f>
        <v>18.590909090909093</v>
      </c>
      <c r="H12" s="113">
        <f t="shared" si="3"/>
        <v>19</v>
      </c>
      <c r="I12" s="78">
        <v>13</v>
      </c>
      <c r="J12" s="121">
        <v>6</v>
      </c>
      <c r="K12" s="120" t="str">
        <f t="shared" si="4"/>
        <v/>
      </c>
      <c r="M12" s="180"/>
      <c r="N12" s="71" t="str">
        <f t="shared" si="5"/>
        <v>13</v>
      </c>
      <c r="O12" s="182"/>
      <c r="P12" s="96">
        <f t="shared" si="0"/>
        <v>6</v>
      </c>
      <c r="Q12" s="95">
        <f t="shared" si="1"/>
        <v>13.376385809312643</v>
      </c>
      <c r="R12" s="82">
        <f t="shared" si="6"/>
        <v>13</v>
      </c>
      <c r="S12" s="83" t="str">
        <f t="shared" si="7"/>
        <v>13</v>
      </c>
      <c r="U12" s="79"/>
      <c r="V12" s="79"/>
      <c r="W12" s="80"/>
    </row>
    <row r="13" spans="1:23" ht="15" x14ac:dyDescent="0.25">
      <c r="A13" s="115" t="s">
        <v>23</v>
      </c>
      <c r="B13" s="55">
        <f>datos!H101</f>
        <v>9</v>
      </c>
      <c r="C13" s="55">
        <f>datos!I101</f>
        <v>22</v>
      </c>
      <c r="D13" s="55">
        <f t="shared" si="2"/>
        <v>31</v>
      </c>
      <c r="E13" s="77"/>
      <c r="F13" s="112">
        <f>datos!C104</f>
        <v>82</v>
      </c>
      <c r="G13" s="99">
        <f>datos!C105</f>
        <v>17.681818181818187</v>
      </c>
      <c r="H13" s="113">
        <f t="shared" si="3"/>
        <v>18</v>
      </c>
      <c r="I13" s="78">
        <v>13</v>
      </c>
      <c r="J13" s="121">
        <v>5</v>
      </c>
      <c r="K13" s="120" t="str">
        <f t="shared" si="4"/>
        <v/>
      </c>
      <c r="M13" s="180"/>
      <c r="N13" s="71" t="str">
        <f t="shared" si="5"/>
        <v>13</v>
      </c>
      <c r="O13" s="182"/>
      <c r="P13" s="96">
        <f t="shared" si="0"/>
        <v>5</v>
      </c>
      <c r="Q13" s="95">
        <f t="shared" si="1"/>
        <v>12.722283813747232</v>
      </c>
      <c r="R13" s="82">
        <f t="shared" si="6"/>
        <v>13</v>
      </c>
      <c r="S13" s="83" t="str">
        <f t="shared" si="7"/>
        <v>13</v>
      </c>
      <c r="U13" s="79"/>
      <c r="V13" s="79"/>
      <c r="W13" s="80"/>
    </row>
    <row r="14" spans="1:23" ht="15" x14ac:dyDescent="0.25">
      <c r="A14" s="115" t="s">
        <v>83</v>
      </c>
      <c r="B14" s="55">
        <f>datos!H112+datos!H123</f>
        <v>9</v>
      </c>
      <c r="C14" s="55">
        <f>datos!I112+datos!I123</f>
        <v>21</v>
      </c>
      <c r="D14" s="55">
        <f t="shared" si="2"/>
        <v>30</v>
      </c>
      <c r="E14" s="77"/>
      <c r="F14" s="112">
        <f>datos!C115</f>
        <v>82</v>
      </c>
      <c r="G14" s="99">
        <f>datos!C127</f>
        <v>6.8947368421052602</v>
      </c>
      <c r="H14" s="113">
        <f t="shared" si="3"/>
        <v>7</v>
      </c>
      <c r="I14" s="78">
        <v>5</v>
      </c>
      <c r="J14" s="121">
        <v>2</v>
      </c>
      <c r="K14" s="120" t="str">
        <f t="shared" si="4"/>
        <v/>
      </c>
      <c r="M14" s="180"/>
      <c r="N14" s="71" t="str">
        <f t="shared" si="5"/>
        <v>5</v>
      </c>
      <c r="O14" s="182"/>
      <c r="P14" s="96">
        <f t="shared" si="0"/>
        <v>2</v>
      </c>
      <c r="Q14" s="95">
        <f t="shared" si="1"/>
        <v>4.9608472400513461</v>
      </c>
      <c r="R14" s="82">
        <f t="shared" si="6"/>
        <v>5</v>
      </c>
      <c r="S14" s="83" t="str">
        <f t="shared" si="7"/>
        <v>5</v>
      </c>
      <c r="U14" s="79"/>
      <c r="V14" s="79"/>
      <c r="W14" s="80"/>
    </row>
    <row r="15" spans="1:23" ht="15" x14ac:dyDescent="0.25">
      <c r="A15" s="115" t="s">
        <v>24</v>
      </c>
      <c r="B15" s="55">
        <f>datos!H134</f>
        <v>10</v>
      </c>
      <c r="C15" s="55">
        <f>datos!I134</f>
        <v>21</v>
      </c>
      <c r="D15" s="55">
        <f t="shared" si="2"/>
        <v>31</v>
      </c>
      <c r="E15" s="77"/>
      <c r="F15" s="112">
        <f>datos!C137</f>
        <v>82</v>
      </c>
      <c r="G15" s="99">
        <f>datos!C138</f>
        <v>4.952380952380949</v>
      </c>
      <c r="H15" s="113">
        <f t="shared" si="3"/>
        <v>5</v>
      </c>
      <c r="I15" s="78">
        <v>4</v>
      </c>
      <c r="J15" s="121">
        <v>1</v>
      </c>
      <c r="K15" s="120" t="str">
        <f t="shared" si="4"/>
        <v/>
      </c>
      <c r="M15" s="180"/>
      <c r="N15" s="71" t="str">
        <f t="shared" si="5"/>
        <v>4</v>
      </c>
      <c r="O15" s="182"/>
      <c r="P15" s="96">
        <f t="shared" si="0"/>
        <v>1</v>
      </c>
      <c r="Q15" s="95">
        <f t="shared" si="1"/>
        <v>3.5632984901277558</v>
      </c>
      <c r="R15" s="82">
        <f t="shared" si="6"/>
        <v>4</v>
      </c>
      <c r="S15" s="83" t="str">
        <f t="shared" si="7"/>
        <v>4</v>
      </c>
      <c r="U15" s="79"/>
      <c r="V15" s="79"/>
      <c r="W15" s="80"/>
    </row>
    <row r="16" spans="1:23" ht="15" x14ac:dyDescent="0.25">
      <c r="A16" s="115" t="s">
        <v>84</v>
      </c>
      <c r="B16" s="55">
        <f>datos!H145</f>
        <v>10</v>
      </c>
      <c r="C16" s="55">
        <f>datos!I145</f>
        <v>20</v>
      </c>
      <c r="D16" s="55">
        <f t="shared" si="2"/>
        <v>30</v>
      </c>
      <c r="E16" s="77"/>
      <c r="F16" s="112">
        <f>datos!C148</f>
        <v>82</v>
      </c>
      <c r="G16" s="99">
        <f>datos!C149</f>
        <v>2.1500000000000057</v>
      </c>
      <c r="H16" s="113">
        <f t="shared" si="3"/>
        <v>2</v>
      </c>
      <c r="I16" s="78">
        <v>2</v>
      </c>
      <c r="J16" s="121">
        <v>0</v>
      </c>
      <c r="K16" s="120" t="str">
        <f t="shared" si="4"/>
        <v/>
      </c>
      <c r="M16" s="180"/>
      <c r="N16" s="71" t="str">
        <f t="shared" si="5"/>
        <v>2</v>
      </c>
      <c r="O16" s="182"/>
      <c r="P16" s="96">
        <f t="shared" si="0"/>
        <v>0</v>
      </c>
      <c r="Q16" s="95">
        <f t="shared" si="1"/>
        <v>1.5469512195121993</v>
      </c>
      <c r="R16" s="82">
        <f t="shared" si="6"/>
        <v>2</v>
      </c>
      <c r="S16" s="83" t="str">
        <f t="shared" si="7"/>
        <v>2</v>
      </c>
      <c r="U16" s="79"/>
      <c r="V16" s="79"/>
      <c r="W16" s="80"/>
    </row>
    <row r="17" spans="1:23" ht="15" x14ac:dyDescent="0.25">
      <c r="A17" s="115" t="s">
        <v>85</v>
      </c>
      <c r="B17" s="55">
        <f>datos!H156</f>
        <v>10</v>
      </c>
      <c r="C17" s="55">
        <f>datos!I156</f>
        <v>21</v>
      </c>
      <c r="D17" s="55">
        <f t="shared" si="2"/>
        <v>31</v>
      </c>
      <c r="E17" s="77"/>
      <c r="F17" s="55">
        <f>datos!C159</f>
        <v>82</v>
      </c>
      <c r="G17" s="99">
        <f>datos!C160</f>
        <v>10.333333333333329</v>
      </c>
      <c r="H17" s="113">
        <f t="shared" si="3"/>
        <v>10</v>
      </c>
      <c r="I17" s="78">
        <v>7</v>
      </c>
      <c r="J17" s="121">
        <v>3</v>
      </c>
      <c r="K17" s="120" t="str">
        <f t="shared" si="4"/>
        <v/>
      </c>
      <c r="M17" s="180"/>
      <c r="N17" s="71" t="str">
        <f t="shared" si="5"/>
        <v>7</v>
      </c>
      <c r="O17" s="182"/>
      <c r="P17" s="96">
        <f t="shared" si="0"/>
        <v>3</v>
      </c>
      <c r="Q17" s="95">
        <f t="shared" si="1"/>
        <v>7.4349593495934929</v>
      </c>
      <c r="R17" s="82">
        <f t="shared" si="6"/>
        <v>7</v>
      </c>
      <c r="S17" s="83" t="str">
        <f t="shared" si="7"/>
        <v>7</v>
      </c>
      <c r="U17" s="79"/>
      <c r="V17" s="79"/>
      <c r="W17" s="80"/>
    </row>
    <row r="18" spans="1:23" ht="16.5" thickBot="1" x14ac:dyDescent="0.3">
      <c r="A18" s="115" t="s">
        <v>49</v>
      </c>
      <c r="B18" s="52">
        <f>SUM(B6:B17)</f>
        <v>117</v>
      </c>
      <c r="C18" s="52">
        <f>SUM(C6:C17)</f>
        <v>248</v>
      </c>
      <c r="D18" s="52">
        <f>SUM(D6:D17)</f>
        <v>365</v>
      </c>
      <c r="E18" s="77"/>
      <c r="F18" s="77"/>
      <c r="G18" s="100">
        <f>SUM(G6:G17)</f>
        <v>82.731373889268625</v>
      </c>
      <c r="H18" s="114">
        <f>SUM(H6:H17)</f>
        <v>83</v>
      </c>
      <c r="I18" s="72">
        <f>IF(SUM(I6:I17)&lt;N20,"AJUSTAR",SUM(I6:I17))</f>
        <v>59</v>
      </c>
      <c r="J18" s="72">
        <f>IF(SUM(J6:J17)&lt;P20,"AJUSTAR",SUM(J6:J17))</f>
        <v>23</v>
      </c>
      <c r="K18" s="120" t="str">
        <f t="shared" si="4"/>
        <v/>
      </c>
      <c r="M18" s="180"/>
      <c r="N18" s="97">
        <f>SUM(Q6:Q17)</f>
        <v>59.526232432522548</v>
      </c>
      <c r="O18" s="182"/>
      <c r="P18" s="98">
        <f>SUM(P6:P17)</f>
        <v>22</v>
      </c>
      <c r="R18" s="79"/>
      <c r="S18" s="79"/>
    </row>
    <row r="19" spans="1:23" ht="16.5" thickBot="1" x14ac:dyDescent="0.3">
      <c r="A19" s="77"/>
      <c r="B19" s="77"/>
      <c r="C19" s="77"/>
      <c r="D19" s="77"/>
      <c r="E19" s="77"/>
      <c r="F19" s="77"/>
      <c r="G19" s="77"/>
      <c r="H19" s="77"/>
      <c r="I19" s="172">
        <f>I18+J18</f>
        <v>82</v>
      </c>
      <c r="J19" s="172"/>
      <c r="M19" s="176">
        <f>N18+P18</f>
        <v>81.526232432522548</v>
      </c>
      <c r="N19" s="177"/>
      <c r="O19" s="177"/>
      <c r="P19" s="178"/>
      <c r="R19" s="79"/>
    </row>
    <row r="20" spans="1:23" ht="15.75" x14ac:dyDescent="0.25">
      <c r="A20" s="159" t="s">
        <v>50</v>
      </c>
      <c r="B20" s="159"/>
      <c r="C20" s="159"/>
      <c r="D20" s="159"/>
      <c r="M20" s="87" t="s">
        <v>98</v>
      </c>
      <c r="N20" s="88">
        <f>datos!H4</f>
        <v>59</v>
      </c>
      <c r="O20" s="89" t="s">
        <v>98</v>
      </c>
      <c r="P20" s="90">
        <f>datos!H5</f>
        <v>23</v>
      </c>
    </row>
    <row r="21" spans="1:23" ht="16.5" thickBot="1" x14ac:dyDescent="0.3">
      <c r="M21" s="91" t="s">
        <v>99</v>
      </c>
      <c r="N21" s="92">
        <f>N18</f>
        <v>59.526232432522548</v>
      </c>
      <c r="O21" s="93" t="s">
        <v>99</v>
      </c>
      <c r="P21" s="94">
        <f>P18</f>
        <v>22</v>
      </c>
    </row>
    <row r="22" spans="1:23" ht="15" x14ac:dyDescent="0.25">
      <c r="A22" s="77"/>
      <c r="B22" s="157" t="s">
        <v>46</v>
      </c>
      <c r="C22" s="167"/>
      <c r="D22" s="158"/>
      <c r="E22" s="36"/>
      <c r="F22" s="157" t="s">
        <v>47</v>
      </c>
      <c r="G22" s="167"/>
      <c r="H22" s="158"/>
      <c r="I22" s="163" t="s">
        <v>86</v>
      </c>
      <c r="J22" s="164"/>
      <c r="K22" s="165"/>
      <c r="L22" s="85"/>
    </row>
    <row r="23" spans="1:23" ht="15.75" x14ac:dyDescent="0.25">
      <c r="A23" s="115" t="str">
        <f>M4</f>
        <v>TRALUSA</v>
      </c>
      <c r="B23" s="55">
        <f>datos!B13</f>
        <v>60</v>
      </c>
      <c r="C23" s="55">
        <f>datos!C13</f>
        <v>35</v>
      </c>
      <c r="D23" s="55">
        <f>datos!D13</f>
        <v>19</v>
      </c>
      <c r="E23" s="77"/>
      <c r="F23" s="55">
        <f>datos!F13</f>
        <v>51</v>
      </c>
      <c r="G23" s="55">
        <f>datos!G13</f>
        <v>33</v>
      </c>
      <c r="H23" s="55">
        <f>datos!H13</f>
        <v>18</v>
      </c>
      <c r="I23" s="160">
        <f>G18</f>
        <v>82.731373889268625</v>
      </c>
      <c r="J23" s="161"/>
      <c r="K23" s="162"/>
      <c r="L23" s="86"/>
      <c r="M23" s="84"/>
      <c r="N23" s="84"/>
      <c r="O23" s="84"/>
      <c r="P23" s="84"/>
    </row>
    <row r="24" spans="1:23" ht="15" x14ac:dyDescent="0.25">
      <c r="A24" s="115" t="str">
        <f>O4</f>
        <v>AULUSA</v>
      </c>
      <c r="B24" s="55">
        <f>datos!B14</f>
        <v>4</v>
      </c>
      <c r="C24" s="55">
        <f>datos!C14</f>
        <v>2</v>
      </c>
      <c r="D24" s="55">
        <f>datos!D14</f>
        <v>2</v>
      </c>
      <c r="E24" s="77"/>
      <c r="F24" s="55">
        <f>datos!F14</f>
        <v>4</v>
      </c>
      <c r="G24" s="55">
        <f>datos!G14</f>
        <v>2</v>
      </c>
      <c r="H24" s="55">
        <f>datos!H14</f>
        <v>2</v>
      </c>
      <c r="I24" s="163" t="s">
        <v>87</v>
      </c>
      <c r="J24" s="164"/>
      <c r="K24" s="165"/>
      <c r="L24" s="85"/>
    </row>
    <row r="25" spans="1:23" ht="15" x14ac:dyDescent="0.25">
      <c r="A25" s="77"/>
      <c r="B25" s="52">
        <f>SUM(B23:B24)</f>
        <v>64</v>
      </c>
      <c r="C25" s="52">
        <f>SUM(C23:C24)</f>
        <v>37</v>
      </c>
      <c r="D25" s="52">
        <f>SUM(D23:D24)</f>
        <v>21</v>
      </c>
      <c r="E25" s="37"/>
      <c r="F25" s="52">
        <f>SUM(F23:F24)</f>
        <v>55</v>
      </c>
      <c r="G25" s="52">
        <f t="shared" ref="G25:H25" si="8">SUM(G23:G24)</f>
        <v>35</v>
      </c>
      <c r="H25" s="52">
        <f t="shared" si="8"/>
        <v>20</v>
      </c>
      <c r="I25" s="163">
        <f>datos!H6</f>
        <v>82</v>
      </c>
      <c r="J25" s="164"/>
      <c r="K25" s="165"/>
      <c r="L25" s="85"/>
    </row>
    <row r="26" spans="1:23" x14ac:dyDescent="0.2">
      <c r="A26" s="77"/>
      <c r="B26" s="38"/>
      <c r="C26" s="38"/>
      <c r="D26" s="38"/>
      <c r="E26" s="37"/>
      <c r="F26" s="38"/>
      <c r="G26" s="38"/>
      <c r="H26" s="38"/>
    </row>
    <row r="27" spans="1:23" x14ac:dyDescent="0.2">
      <c r="A27" s="77"/>
      <c r="B27" s="77"/>
      <c r="C27" s="117" t="str">
        <f>M4</f>
        <v>TRALUSA</v>
      </c>
      <c r="D27" s="117" t="str">
        <f>O4</f>
        <v>AULUSA</v>
      </c>
      <c r="E27" s="39"/>
      <c r="F27" s="117" t="s">
        <v>92</v>
      </c>
      <c r="G27" s="77"/>
      <c r="H27" s="77"/>
    </row>
    <row r="28" spans="1:23" x14ac:dyDescent="0.2">
      <c r="A28" s="157" t="s">
        <v>7</v>
      </c>
      <c r="B28" s="158"/>
      <c r="C28" s="116">
        <f>datos!H4</f>
        <v>59</v>
      </c>
      <c r="D28" s="52">
        <f>datos!H5</f>
        <v>23</v>
      </c>
      <c r="E28" s="38"/>
      <c r="F28" s="52">
        <f>C28+D28</f>
        <v>82</v>
      </c>
      <c r="G28" s="77"/>
      <c r="H28" s="147" t="str">
        <f>"Santiago, "&amp;'COMITÉ EMPRESA'!R16&amp;" de "&amp;'COMITÉ EMPRESA'!S16&amp;" de "&amp;'COMITÉ EMPRESA'!V16</f>
        <v>Santiago, 03 de diciembre de 2022</v>
      </c>
      <c r="I28" s="147"/>
      <c r="J28" s="147"/>
      <c r="K28" s="147"/>
    </row>
    <row r="29" spans="1:23" x14ac:dyDescent="0.2">
      <c r="A29" s="77"/>
      <c r="B29" s="77"/>
      <c r="C29" s="38"/>
      <c r="D29" s="38"/>
      <c r="E29" s="38"/>
      <c r="F29" s="38"/>
      <c r="G29" s="77"/>
      <c r="H29" s="77"/>
    </row>
    <row r="30" spans="1:23" x14ac:dyDescent="0.2">
      <c r="A30" s="40"/>
      <c r="B30" s="40"/>
      <c r="C30" s="40"/>
      <c r="D30" s="40"/>
      <c r="E30" s="40"/>
      <c r="F30" s="40"/>
      <c r="G30" s="40"/>
      <c r="H30" s="40"/>
      <c r="I30" s="41"/>
    </row>
    <row r="31" spans="1:23" x14ac:dyDescent="0.2">
      <c r="A31" s="41"/>
      <c r="B31" s="41"/>
      <c r="C31" s="41"/>
      <c r="D31" s="42"/>
      <c r="E31" s="42"/>
      <c r="F31" s="42"/>
      <c r="G31" s="42"/>
      <c r="H31" s="42"/>
      <c r="I31" s="42"/>
    </row>
  </sheetData>
  <sheetProtection algorithmName="SHA-512" hashValue="g62dZrAJgamWr8zN2ERZJl+FmgGTR61luC3AI/sQeyvKfmmPLNYDOBpVZsRot1crLu1xhVIYjGJiFsWq4vCvzA==" saltValue="M1NmlmTX4bOUhIuWVH1hmA==" spinCount="100000" sheet="1" objects="1" scenarios="1" selectLockedCells="1"/>
  <mergeCells count="24">
    <mergeCell ref="I4:I5"/>
    <mergeCell ref="I19:J19"/>
    <mergeCell ref="I22:K22"/>
    <mergeCell ref="M4:N4"/>
    <mergeCell ref="O4:P4"/>
    <mergeCell ref="M19:P19"/>
    <mergeCell ref="M6:M18"/>
    <mergeCell ref="O6:O18"/>
    <mergeCell ref="H28:K28"/>
    <mergeCell ref="Q5:S5"/>
    <mergeCell ref="M2:P3"/>
    <mergeCell ref="H4:H5"/>
    <mergeCell ref="A28:B28"/>
    <mergeCell ref="A20:D20"/>
    <mergeCell ref="I23:K23"/>
    <mergeCell ref="I24:K24"/>
    <mergeCell ref="I25:K25"/>
    <mergeCell ref="J4:J5"/>
    <mergeCell ref="B22:D22"/>
    <mergeCell ref="F22:H22"/>
    <mergeCell ref="B4:C4"/>
    <mergeCell ref="D4:D5"/>
    <mergeCell ref="F4:F5"/>
    <mergeCell ref="G4:G5"/>
  </mergeCells>
  <pageMargins left="0.7" right="0.7" top="0.75" bottom="0.75" header="0.3" footer="0.3"/>
  <pageSetup paperSize="9" scale="9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W32"/>
  <sheetViews>
    <sheetView view="pageBreakPreview" zoomScale="60" zoomScaleNormal="100" workbookViewId="0">
      <selection activeCell="R16" sqref="R16:R17"/>
    </sheetView>
  </sheetViews>
  <sheetFormatPr baseColWidth="10" defaultRowHeight="15" x14ac:dyDescent="0.25"/>
  <cols>
    <col min="4" max="4" width="20.85546875" customWidth="1"/>
    <col min="5" max="5" width="2.42578125" customWidth="1"/>
    <col min="6" max="6" width="16.7109375" customWidth="1"/>
    <col min="7" max="7" width="6.7109375" customWidth="1"/>
    <col min="11" max="11" width="20.85546875" customWidth="1"/>
    <col min="12" max="12" width="2.42578125" customWidth="1"/>
    <col min="13" max="13" width="16.7109375" customWidth="1"/>
    <col min="14" max="14" width="6.7109375" customWidth="1"/>
  </cols>
  <sheetData>
    <row r="2" spans="1:23" x14ac:dyDescent="0.25">
      <c r="A2" s="1" t="str">
        <f>VACACIONES!M4</f>
        <v>TRALUSA</v>
      </c>
      <c r="B2" s="2"/>
      <c r="C2" s="2"/>
      <c r="D2" s="2"/>
      <c r="E2" s="2"/>
      <c r="H2" s="1" t="str">
        <f>VACACIONES!O4</f>
        <v>AULUSA</v>
      </c>
      <c r="I2" s="2"/>
      <c r="J2" s="2"/>
      <c r="K2" s="2"/>
      <c r="L2" s="2"/>
    </row>
    <row r="3" spans="1:23" x14ac:dyDescent="0.25">
      <c r="A3" s="7" t="s">
        <v>88</v>
      </c>
      <c r="B3" s="76">
        <f>VACACIONES!B2</f>
        <v>2023</v>
      </c>
      <c r="C3" s="8" t="s">
        <v>27</v>
      </c>
      <c r="D3" s="9"/>
      <c r="E3" s="2"/>
      <c r="H3" s="7" t="s">
        <v>88</v>
      </c>
      <c r="I3" s="76">
        <f>B3</f>
        <v>2023</v>
      </c>
      <c r="J3" s="8" t="s">
        <v>27</v>
      </c>
      <c r="K3" s="9"/>
      <c r="L3" s="2"/>
    </row>
    <row r="4" spans="1:23" x14ac:dyDescent="0.25">
      <c r="A4" s="2"/>
      <c r="B4" s="2"/>
      <c r="C4" s="2"/>
      <c r="D4" s="2"/>
      <c r="E4" s="2"/>
      <c r="H4" s="2"/>
      <c r="I4" s="2"/>
      <c r="J4" s="2"/>
      <c r="K4" s="2"/>
      <c r="L4" s="2"/>
    </row>
    <row r="5" spans="1:23" x14ac:dyDescent="0.25">
      <c r="A5" s="2"/>
      <c r="B5" s="2"/>
      <c r="C5" s="2"/>
      <c r="D5" s="2"/>
      <c r="E5" s="2"/>
      <c r="H5" s="2"/>
      <c r="I5" s="2"/>
      <c r="J5" s="2"/>
      <c r="K5" s="2"/>
      <c r="L5" s="2"/>
    </row>
    <row r="6" spans="1:23" ht="15" customHeight="1" x14ac:dyDescent="0.25">
      <c r="A6" s="2"/>
      <c r="B6" s="185" t="s">
        <v>28</v>
      </c>
      <c r="C6" s="186"/>
      <c r="D6" s="183" t="s">
        <v>29</v>
      </c>
      <c r="E6" s="10"/>
      <c r="F6" s="183" t="s">
        <v>39</v>
      </c>
      <c r="H6" s="2"/>
      <c r="I6" s="185" t="s">
        <v>28</v>
      </c>
      <c r="J6" s="186"/>
      <c r="K6" s="183" t="s">
        <v>29</v>
      </c>
      <c r="L6" s="10"/>
      <c r="M6" s="183" t="s">
        <v>39</v>
      </c>
    </row>
    <row r="7" spans="1:23" x14ac:dyDescent="0.25">
      <c r="A7" s="10" t="s">
        <v>40</v>
      </c>
      <c r="B7" s="5" t="s">
        <v>30</v>
      </c>
      <c r="C7" s="11" t="s">
        <v>31</v>
      </c>
      <c r="D7" s="184"/>
      <c r="E7" s="10"/>
      <c r="F7" s="184"/>
      <c r="H7" s="10" t="s">
        <v>40</v>
      </c>
      <c r="I7" s="5" t="s">
        <v>30</v>
      </c>
      <c r="J7" s="11" t="s">
        <v>31</v>
      </c>
      <c r="K7" s="184"/>
      <c r="L7" s="10"/>
      <c r="M7" s="184"/>
    </row>
    <row r="8" spans="1:23" x14ac:dyDescent="0.25">
      <c r="A8" s="4" t="str">
        <f>VACACIONES!A6</f>
        <v>Enero</v>
      </c>
      <c r="B8" s="3">
        <f>VACACIONES!B6</f>
        <v>11</v>
      </c>
      <c r="C8" s="3">
        <f>VACACIONES!C6</f>
        <v>20</v>
      </c>
      <c r="D8" s="12">
        <f>VACACIONES!D6</f>
        <v>31</v>
      </c>
      <c r="E8" s="2"/>
      <c r="F8" s="6">
        <f>VACACIONES!I6</f>
        <v>1</v>
      </c>
      <c r="H8" s="4" t="str">
        <f>A8</f>
        <v>Enero</v>
      </c>
      <c r="I8" s="3">
        <f t="shared" ref="I8:K8" si="0">B8</f>
        <v>11</v>
      </c>
      <c r="J8" s="3">
        <f t="shared" si="0"/>
        <v>20</v>
      </c>
      <c r="K8" s="3">
        <f t="shared" si="0"/>
        <v>31</v>
      </c>
      <c r="L8" s="2"/>
      <c r="M8" s="119">
        <f>VACACIONES!J6</f>
        <v>1</v>
      </c>
    </row>
    <row r="9" spans="1:23" x14ac:dyDescent="0.25">
      <c r="A9" s="4" t="str">
        <f>VACACIONES!A7</f>
        <v>Febrero</v>
      </c>
      <c r="B9" s="3">
        <f>VACACIONES!B7</f>
        <v>9</v>
      </c>
      <c r="C9" s="3">
        <f>VACACIONES!C7</f>
        <v>19</v>
      </c>
      <c r="D9" s="12">
        <f>VACACIONES!D7</f>
        <v>28</v>
      </c>
      <c r="E9" s="2"/>
      <c r="F9" s="6">
        <f>VACACIONES!I7</f>
        <v>1</v>
      </c>
      <c r="H9" s="4" t="str">
        <f t="shared" ref="H9:H19" si="1">A9</f>
        <v>Febrero</v>
      </c>
      <c r="I9" s="3">
        <f t="shared" ref="I9:I19" si="2">B9</f>
        <v>9</v>
      </c>
      <c r="J9" s="3">
        <f t="shared" ref="J9:J20" si="3">C9</f>
        <v>19</v>
      </c>
      <c r="K9" s="3">
        <f t="shared" ref="K9:K20" si="4">D9</f>
        <v>28</v>
      </c>
      <c r="L9" s="2"/>
      <c r="M9" s="119">
        <f>VACACIONES!J7</f>
        <v>1</v>
      </c>
    </row>
    <row r="10" spans="1:23" x14ac:dyDescent="0.25">
      <c r="A10" s="4" t="str">
        <f>VACACIONES!A8</f>
        <v>Marzo</v>
      </c>
      <c r="B10" s="3">
        <f>VACACIONES!B8</f>
        <v>10</v>
      </c>
      <c r="C10" s="3">
        <f>VACACIONES!C8</f>
        <v>21</v>
      </c>
      <c r="D10" s="12">
        <f>VACACIONES!D8</f>
        <v>31</v>
      </c>
      <c r="E10" s="2"/>
      <c r="F10" s="6">
        <f>VACACIONES!I8</f>
        <v>1</v>
      </c>
      <c r="H10" s="4" t="str">
        <f t="shared" si="1"/>
        <v>Marzo</v>
      </c>
      <c r="I10" s="3">
        <f t="shared" si="2"/>
        <v>10</v>
      </c>
      <c r="J10" s="3">
        <f t="shared" si="3"/>
        <v>21</v>
      </c>
      <c r="K10" s="3">
        <f t="shared" si="4"/>
        <v>31</v>
      </c>
      <c r="L10" s="2"/>
      <c r="M10" s="119">
        <f>VACACIONES!J8</f>
        <v>0</v>
      </c>
    </row>
    <row r="11" spans="1:23" x14ac:dyDescent="0.25">
      <c r="A11" s="4" t="str">
        <f>VACACIONES!A9</f>
        <v>Abril</v>
      </c>
      <c r="B11" s="3">
        <f>VACACIONES!B9</f>
        <v>10</v>
      </c>
      <c r="C11" s="3">
        <f>VACACIONES!C9</f>
        <v>20</v>
      </c>
      <c r="D11" s="12">
        <f>VACACIONES!D9</f>
        <v>30</v>
      </c>
      <c r="E11" s="2"/>
      <c r="F11" s="6">
        <f>VACACIONES!I9</f>
        <v>6</v>
      </c>
      <c r="H11" s="4" t="str">
        <f t="shared" si="1"/>
        <v>Abril</v>
      </c>
      <c r="I11" s="3">
        <f t="shared" si="2"/>
        <v>10</v>
      </c>
      <c r="J11" s="3">
        <f t="shared" si="3"/>
        <v>20</v>
      </c>
      <c r="K11" s="3">
        <f t="shared" si="4"/>
        <v>30</v>
      </c>
      <c r="L11" s="2"/>
      <c r="M11" s="119">
        <f>VACACIONES!J9</f>
        <v>2</v>
      </c>
      <c r="R11" s="188" t="s">
        <v>102</v>
      </c>
      <c r="S11" s="189"/>
      <c r="T11" s="189"/>
      <c r="U11" s="189"/>
      <c r="V11" s="189"/>
      <c r="W11" s="190"/>
    </row>
    <row r="12" spans="1:23" x14ac:dyDescent="0.25">
      <c r="A12" s="4" t="str">
        <f>VACACIONES!A10</f>
        <v>Mayo</v>
      </c>
      <c r="B12" s="3">
        <f>VACACIONES!B10</f>
        <v>10</v>
      </c>
      <c r="C12" s="3">
        <f>VACACIONES!C10</f>
        <v>21</v>
      </c>
      <c r="D12" s="12">
        <f>VACACIONES!D10</f>
        <v>31</v>
      </c>
      <c r="E12" s="2"/>
      <c r="F12" s="6">
        <f>VACACIONES!I10</f>
        <v>5</v>
      </c>
      <c r="H12" s="4" t="str">
        <f t="shared" si="1"/>
        <v>Mayo</v>
      </c>
      <c r="I12" s="3">
        <f t="shared" si="2"/>
        <v>10</v>
      </c>
      <c r="J12" s="3">
        <f t="shared" si="3"/>
        <v>21</v>
      </c>
      <c r="K12" s="3">
        <f t="shared" si="4"/>
        <v>31</v>
      </c>
      <c r="L12" s="2"/>
      <c r="M12" s="119">
        <f>VACACIONES!J10</f>
        <v>2</v>
      </c>
      <c r="R12" s="191"/>
      <c r="S12" s="192"/>
      <c r="T12" s="192"/>
      <c r="U12" s="192"/>
      <c r="V12" s="192"/>
      <c r="W12" s="193"/>
    </row>
    <row r="13" spans="1:23" x14ac:dyDescent="0.25">
      <c r="A13" s="4" t="str">
        <f>VACACIONES!A11</f>
        <v>Junio</v>
      </c>
      <c r="B13" s="3">
        <f>VACACIONES!B11</f>
        <v>10</v>
      </c>
      <c r="C13" s="3">
        <f>VACACIONES!C11</f>
        <v>20</v>
      </c>
      <c r="D13" s="12">
        <f>VACACIONES!D11</f>
        <v>30</v>
      </c>
      <c r="E13" s="2"/>
      <c r="F13" s="6">
        <f>VACACIONES!I11</f>
        <v>1</v>
      </c>
      <c r="H13" s="4" t="str">
        <f t="shared" si="1"/>
        <v>Junio</v>
      </c>
      <c r="I13" s="3">
        <f t="shared" si="2"/>
        <v>10</v>
      </c>
      <c r="J13" s="3">
        <f t="shared" si="3"/>
        <v>20</v>
      </c>
      <c r="K13" s="3">
        <f t="shared" si="4"/>
        <v>30</v>
      </c>
      <c r="L13" s="2"/>
      <c r="M13" s="119">
        <f>VACACIONES!J11</f>
        <v>0</v>
      </c>
      <c r="R13" s="194"/>
      <c r="S13" s="195"/>
      <c r="T13" s="195"/>
      <c r="U13" s="195"/>
      <c r="V13" s="195"/>
      <c r="W13" s="196"/>
    </row>
    <row r="14" spans="1:23" x14ac:dyDescent="0.25">
      <c r="A14" s="4" t="str">
        <f>VACACIONES!A12</f>
        <v>Julio</v>
      </c>
      <c r="B14" s="3">
        <f>VACACIONES!B12</f>
        <v>9</v>
      </c>
      <c r="C14" s="3">
        <f>VACACIONES!C12</f>
        <v>22</v>
      </c>
      <c r="D14" s="12">
        <f>VACACIONES!D12</f>
        <v>31</v>
      </c>
      <c r="E14" s="2"/>
      <c r="F14" s="6">
        <f>VACACIONES!I12</f>
        <v>13</v>
      </c>
      <c r="H14" s="4" t="str">
        <f t="shared" si="1"/>
        <v>Julio</v>
      </c>
      <c r="I14" s="3">
        <f t="shared" si="2"/>
        <v>9</v>
      </c>
      <c r="J14" s="3">
        <f t="shared" si="3"/>
        <v>22</v>
      </c>
      <c r="K14" s="3">
        <f t="shared" si="4"/>
        <v>31</v>
      </c>
      <c r="L14" s="2"/>
      <c r="M14" s="119">
        <f>VACACIONES!J12</f>
        <v>6</v>
      </c>
      <c r="R14" s="197" t="s">
        <v>103</v>
      </c>
      <c r="S14" s="197" t="s">
        <v>104</v>
      </c>
      <c r="T14" s="197"/>
      <c r="U14" s="197"/>
      <c r="V14" s="197" t="s">
        <v>105</v>
      </c>
      <c r="W14" s="197"/>
    </row>
    <row r="15" spans="1:23" x14ac:dyDescent="0.25">
      <c r="A15" s="4" t="str">
        <f>VACACIONES!A13</f>
        <v>Agosto</v>
      </c>
      <c r="B15" s="3">
        <f>VACACIONES!B13</f>
        <v>9</v>
      </c>
      <c r="C15" s="3">
        <f>VACACIONES!C13</f>
        <v>22</v>
      </c>
      <c r="D15" s="12">
        <f>VACACIONES!D13</f>
        <v>31</v>
      </c>
      <c r="E15" s="2"/>
      <c r="F15" s="6">
        <f>VACACIONES!I13</f>
        <v>13</v>
      </c>
      <c r="H15" s="4" t="str">
        <f t="shared" si="1"/>
        <v>Agosto</v>
      </c>
      <c r="I15" s="3">
        <f t="shared" si="2"/>
        <v>9</v>
      </c>
      <c r="J15" s="3">
        <f t="shared" si="3"/>
        <v>22</v>
      </c>
      <c r="K15" s="3">
        <f t="shared" si="4"/>
        <v>31</v>
      </c>
      <c r="L15" s="2"/>
      <c r="M15" s="119">
        <f>VACACIONES!J13</f>
        <v>5</v>
      </c>
      <c r="R15" s="197"/>
      <c r="S15" s="197"/>
      <c r="T15" s="197"/>
      <c r="U15" s="197"/>
      <c r="V15" s="197"/>
      <c r="W15" s="197"/>
    </row>
    <row r="16" spans="1:23" x14ac:dyDescent="0.25">
      <c r="A16" s="4" t="str">
        <f>VACACIONES!A14</f>
        <v>Septiembre</v>
      </c>
      <c r="B16" s="3">
        <f>VACACIONES!B14</f>
        <v>9</v>
      </c>
      <c r="C16" s="3">
        <f>VACACIONES!C14</f>
        <v>21</v>
      </c>
      <c r="D16" s="12">
        <f>VACACIONES!D14</f>
        <v>30</v>
      </c>
      <c r="E16" s="2"/>
      <c r="F16" s="6">
        <f>VACACIONES!I14</f>
        <v>5</v>
      </c>
      <c r="H16" s="4" t="str">
        <f t="shared" si="1"/>
        <v>Septiembre</v>
      </c>
      <c r="I16" s="3">
        <f t="shared" si="2"/>
        <v>9</v>
      </c>
      <c r="J16" s="3">
        <f t="shared" si="3"/>
        <v>21</v>
      </c>
      <c r="K16" s="3">
        <f t="shared" si="4"/>
        <v>30</v>
      </c>
      <c r="L16" s="2"/>
      <c r="M16" s="119">
        <f>VACACIONES!J14</f>
        <v>2</v>
      </c>
      <c r="R16" s="198" t="s">
        <v>106</v>
      </c>
      <c r="S16" s="199" t="s">
        <v>26</v>
      </c>
      <c r="T16" s="199"/>
      <c r="U16" s="199"/>
      <c r="V16" s="199">
        <v>2022</v>
      </c>
      <c r="W16" s="199"/>
    </row>
    <row r="17" spans="1:23" x14ac:dyDescent="0.25">
      <c r="A17" s="4" t="str">
        <f>VACACIONES!A15</f>
        <v>Octubre</v>
      </c>
      <c r="B17" s="3">
        <f>VACACIONES!B15</f>
        <v>10</v>
      </c>
      <c r="C17" s="3">
        <f>VACACIONES!C15</f>
        <v>21</v>
      </c>
      <c r="D17" s="12">
        <f>VACACIONES!D15</f>
        <v>31</v>
      </c>
      <c r="E17" s="2"/>
      <c r="F17" s="6">
        <f>VACACIONES!I15</f>
        <v>4</v>
      </c>
      <c r="H17" s="4" t="str">
        <f t="shared" si="1"/>
        <v>Octubre</v>
      </c>
      <c r="I17" s="3">
        <f t="shared" si="2"/>
        <v>10</v>
      </c>
      <c r="J17" s="3">
        <f t="shared" si="3"/>
        <v>21</v>
      </c>
      <c r="K17" s="3">
        <f t="shared" si="4"/>
        <v>31</v>
      </c>
      <c r="L17" s="2"/>
      <c r="M17" s="119">
        <f>VACACIONES!J15</f>
        <v>1</v>
      </c>
      <c r="R17" s="198"/>
      <c r="S17" s="199"/>
      <c r="T17" s="199"/>
      <c r="U17" s="199"/>
      <c r="V17" s="199"/>
      <c r="W17" s="199"/>
    </row>
    <row r="18" spans="1:23" x14ac:dyDescent="0.25">
      <c r="A18" s="4" t="str">
        <f>VACACIONES!A16</f>
        <v>Noviembre</v>
      </c>
      <c r="B18" s="3">
        <f>VACACIONES!B16</f>
        <v>10</v>
      </c>
      <c r="C18" s="3">
        <f>VACACIONES!C16</f>
        <v>20</v>
      </c>
      <c r="D18" s="12">
        <f>VACACIONES!D16</f>
        <v>30</v>
      </c>
      <c r="E18" s="2"/>
      <c r="F18" s="6">
        <f>VACACIONES!I16</f>
        <v>2</v>
      </c>
      <c r="H18" s="4" t="str">
        <f t="shared" si="1"/>
        <v>Noviembre</v>
      </c>
      <c r="I18" s="3">
        <f t="shared" si="2"/>
        <v>10</v>
      </c>
      <c r="J18" s="3">
        <f t="shared" si="3"/>
        <v>20</v>
      </c>
      <c r="K18" s="3">
        <f t="shared" si="4"/>
        <v>30</v>
      </c>
      <c r="L18" s="2"/>
      <c r="M18" s="119">
        <f>VACACIONES!J16</f>
        <v>0</v>
      </c>
    </row>
    <row r="19" spans="1:23" x14ac:dyDescent="0.25">
      <c r="A19" s="4" t="str">
        <f>VACACIONES!A17</f>
        <v>Diciembre</v>
      </c>
      <c r="B19" s="3">
        <f>VACACIONES!B17</f>
        <v>10</v>
      </c>
      <c r="C19" s="3">
        <f>VACACIONES!C17</f>
        <v>21</v>
      </c>
      <c r="D19" s="12">
        <f>VACACIONES!D17</f>
        <v>31</v>
      </c>
      <c r="E19" s="2"/>
      <c r="F19" s="6">
        <f>VACACIONES!I17</f>
        <v>7</v>
      </c>
      <c r="H19" s="4" t="str">
        <f t="shared" si="1"/>
        <v>Diciembre</v>
      </c>
      <c r="I19" s="3">
        <f t="shared" si="2"/>
        <v>10</v>
      </c>
      <c r="J19" s="3">
        <f t="shared" si="3"/>
        <v>21</v>
      </c>
      <c r="K19" s="3">
        <f t="shared" si="4"/>
        <v>31</v>
      </c>
      <c r="L19" s="2"/>
      <c r="M19" s="119">
        <f>VACACIONES!J17</f>
        <v>3</v>
      </c>
    </row>
    <row r="20" spans="1:23" x14ac:dyDescent="0.25">
      <c r="A20" s="10" t="s">
        <v>41</v>
      </c>
      <c r="B20" s="5">
        <f>SUM(B8:B19)</f>
        <v>117</v>
      </c>
      <c r="C20" s="5">
        <f>SUM(C8:C19)</f>
        <v>248</v>
      </c>
      <c r="D20" s="5">
        <f>SUM(D8:D19)</f>
        <v>365</v>
      </c>
      <c r="E20" s="10"/>
      <c r="F20" s="5">
        <f>SUM(F8:F19)</f>
        <v>59</v>
      </c>
      <c r="H20" s="10" t="s">
        <v>41</v>
      </c>
      <c r="I20" s="5">
        <f>B20</f>
        <v>117</v>
      </c>
      <c r="J20" s="5">
        <f t="shared" si="3"/>
        <v>248</v>
      </c>
      <c r="K20" s="5">
        <f t="shared" si="4"/>
        <v>365</v>
      </c>
      <c r="L20" s="10"/>
      <c r="M20" s="5">
        <f>SUM(M8:M19)</f>
        <v>23</v>
      </c>
    </row>
    <row r="22" spans="1:23" x14ac:dyDescent="0.25">
      <c r="A22" s="75" t="str">
        <f>VACACIONES!A20</f>
        <v>* SIN TENER EN CUENTA LAS BAJAS…....</v>
      </c>
      <c r="H22" s="75" t="str">
        <f>A22</f>
        <v>* SIN TENER EN CUENTA LAS BAJAS…....</v>
      </c>
    </row>
    <row r="24" spans="1:23" x14ac:dyDescent="0.25">
      <c r="A24" s="187" t="str">
        <f>"Santiago, "&amp;R16&amp;" de "&amp;S16&amp;" de "&amp;V16</f>
        <v>Santiago, 03 de diciembre de 2022</v>
      </c>
      <c r="B24" s="187"/>
      <c r="C24" s="187"/>
      <c r="D24" s="187"/>
      <c r="E24" s="187"/>
      <c r="F24" s="187"/>
      <c r="G24" s="187"/>
      <c r="H24" s="187" t="str">
        <f>A24</f>
        <v>Santiago, 03 de diciembre de 2022</v>
      </c>
      <c r="I24" s="187"/>
      <c r="J24" s="187"/>
      <c r="K24" s="187"/>
      <c r="L24" s="187"/>
      <c r="M24" s="187"/>
      <c r="N24" s="187"/>
    </row>
    <row r="29" spans="1:23" x14ac:dyDescent="0.25">
      <c r="C29" t="s">
        <v>51</v>
      </c>
      <c r="J29" t="s">
        <v>51</v>
      </c>
    </row>
    <row r="32" spans="1:23" x14ac:dyDescent="0.25">
      <c r="C32" t="s">
        <v>52</v>
      </c>
      <c r="J32" t="s">
        <v>52</v>
      </c>
    </row>
  </sheetData>
  <sheetProtection algorithmName="SHA-512" hashValue="xXpyi41bzlQcZWJzv881CRSbWSSvT7DRnfSWaZaqX50fI/sCo79A8ZvofW+YlZcyLZrBitHVxcHDy4kyA9ULnA==" saltValue="OAWIIKLxsU84CGhgc2igoQ==" spinCount="100000" sheet="1" objects="1" scenarios="1" selectLockedCells="1"/>
  <mergeCells count="15">
    <mergeCell ref="A24:G24"/>
    <mergeCell ref="H24:N24"/>
    <mergeCell ref="R11:W13"/>
    <mergeCell ref="R14:R15"/>
    <mergeCell ref="S14:U15"/>
    <mergeCell ref="V14:W15"/>
    <mergeCell ref="R16:R17"/>
    <mergeCell ref="S16:U17"/>
    <mergeCell ref="V16:W17"/>
    <mergeCell ref="M6:M7"/>
    <mergeCell ref="B6:C6"/>
    <mergeCell ref="D6:D7"/>
    <mergeCell ref="F6:F7"/>
    <mergeCell ref="I6:J6"/>
    <mergeCell ref="K6:K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calendario</vt:lpstr>
      <vt:lpstr>datos</vt:lpstr>
      <vt:lpstr>VACACIONES</vt:lpstr>
      <vt:lpstr>COMITÉ EMPRESA</vt:lpstr>
      <vt:lpstr>'COMITÉ EMPRESA'!Área_de_impresión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Martínez</dc:creator>
  <cp:lastModifiedBy>rial</cp:lastModifiedBy>
  <cp:lastPrinted>2022-11-25T14:59:48Z</cp:lastPrinted>
  <dcterms:created xsi:type="dcterms:W3CDTF">2017-10-11T15:48:47Z</dcterms:created>
  <dcterms:modified xsi:type="dcterms:W3CDTF">2022-12-22T10:18:42Z</dcterms:modified>
</cp:coreProperties>
</file>